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640" activeTab="0"/>
  </bookViews>
  <sheets>
    <sheet name="Cost calculator" sheetId="1" r:id="rId1"/>
  </sheets>
  <definedNames>
    <definedName name="_xlnm.Print_Area" localSheetId="0">'Cost calculator'!$A$1:$F$190</definedName>
  </definedNames>
  <calcPr fullCalcOnLoad="1"/>
</workbook>
</file>

<file path=xl/sharedStrings.xml><?xml version="1.0" encoding="utf-8"?>
<sst xmlns="http://schemas.openxmlformats.org/spreadsheetml/2006/main" count="319" uniqueCount="195">
  <si>
    <t>Item</t>
  </si>
  <si>
    <t>Cost per unit</t>
  </si>
  <si>
    <t>Quantity requested</t>
  </si>
  <si>
    <t>Cost</t>
  </si>
  <si>
    <t>Station construction</t>
  </si>
  <si>
    <t>Landscaping</t>
  </si>
  <si>
    <t>Units</t>
  </si>
  <si>
    <t>Recycling receptacles at stations</t>
  </si>
  <si>
    <t>Contingency</t>
  </si>
  <si>
    <t>Total</t>
  </si>
  <si>
    <t xml:space="preserve">    5 metre wide stations</t>
  </si>
  <si>
    <t xml:space="preserve">    No air conditioning</t>
  </si>
  <si>
    <t xml:space="preserve">    Magnetic strip system</t>
  </si>
  <si>
    <t xml:space="preserve">    Coin-based system</t>
  </si>
  <si>
    <t xml:space="preserve">    None</t>
  </si>
  <si>
    <t xml:space="preserve">    No ITS options</t>
  </si>
  <si>
    <t>Intelligent Transportation Systems (ITS)</t>
  </si>
  <si>
    <t xml:space="preserve">    Green light phase extension for BRT</t>
  </si>
  <si>
    <t xml:space="preserve">    Real-time information displays</t>
  </si>
  <si>
    <t xml:space="preserve">    Broad-band service at stations/terminals</t>
  </si>
  <si>
    <t xml:space="preserve">     Pedestrian bridge</t>
  </si>
  <si>
    <t xml:space="preserve">    10% contingency</t>
  </si>
  <si>
    <t xml:space="preserve">    Air conditioning in bus</t>
  </si>
  <si>
    <t>No. of stations</t>
  </si>
  <si>
    <t>No. of km.</t>
  </si>
  <si>
    <t>Sub-total</t>
  </si>
  <si>
    <t>Feeder system</t>
  </si>
  <si>
    <t xml:space="preserve">    Feeder busway/station improvements</t>
  </si>
  <si>
    <t xml:space="preserve">    No feeder improvements</t>
  </si>
  <si>
    <t>Bicycle integration</t>
  </si>
  <si>
    <t xml:space="preserve">    No bicycle integration</t>
  </si>
  <si>
    <t xml:space="preserve">    Bicycle parking at stations</t>
  </si>
  <si>
    <t xml:space="preserve">    No taxi integration</t>
  </si>
  <si>
    <t xml:space="preserve">    Formal taxi stands at stations</t>
  </si>
  <si>
    <t>Reference info.</t>
  </si>
  <si>
    <t>Intersection underpass</t>
  </si>
  <si>
    <t xml:space="preserve">    No underpasses</t>
  </si>
  <si>
    <t xml:space="preserve">    Busway underpass</t>
  </si>
  <si>
    <t>Station security</t>
  </si>
  <si>
    <t xml:space="preserve">    No security measures</t>
  </si>
  <si>
    <t xml:space="preserve">    Emergency callbox</t>
  </si>
  <si>
    <t xml:space="preserve">    Security cameras</t>
  </si>
  <si>
    <t>Taxi integration</t>
  </si>
  <si>
    <t>Terminals and depots</t>
  </si>
  <si>
    <t xml:space="preserve">    Clean diesel - half of bus paid by city</t>
  </si>
  <si>
    <t xml:space="preserve">    Clean diesel - paid by operators</t>
  </si>
  <si>
    <t xml:space="preserve">    CNG vehicle - half paid by city</t>
  </si>
  <si>
    <t xml:space="preserve">    CNG vehicle - paid by operators</t>
  </si>
  <si>
    <t xml:space="preserve">    Fuel cell vehicle - half paid by city</t>
  </si>
  <si>
    <t xml:space="preserve">    Fuel cell vehicle - paid by operators</t>
  </si>
  <si>
    <t xml:space="preserve">    Restrooms at terminals</t>
  </si>
  <si>
    <t xml:space="preserve">    No sliding doors</t>
  </si>
  <si>
    <t>Passing lanes at stations (i.e. express services)</t>
  </si>
  <si>
    <r>
      <t xml:space="preserve">    </t>
    </r>
    <r>
      <rPr>
        <sz val="12"/>
        <rFont val="Arial"/>
        <family val="2"/>
      </rPr>
      <t>No express services</t>
    </r>
  </si>
  <si>
    <t xml:space="preserve">    Express services</t>
  </si>
  <si>
    <t>Boarding bridge between bus and station</t>
  </si>
  <si>
    <r>
      <t xml:space="preserve">    </t>
    </r>
    <r>
      <rPr>
        <sz val="12"/>
        <rFont val="Arial"/>
        <family val="2"/>
      </rPr>
      <t>No boarding bridge</t>
    </r>
  </si>
  <si>
    <r>
      <t xml:space="preserve">    </t>
    </r>
    <r>
      <rPr>
        <sz val="12"/>
        <rFont val="Arial"/>
        <family val="2"/>
      </rPr>
      <t>Smart card system with microprocessing ability</t>
    </r>
  </si>
  <si>
    <t>Km. of feeder roads</t>
  </si>
  <si>
    <t>Intermediate transfer stations</t>
  </si>
  <si>
    <t>Automatic sliding doors at boarding interface</t>
  </si>
  <si>
    <t>Busway colouration</t>
  </si>
  <si>
    <r>
      <t xml:space="preserve">    </t>
    </r>
    <r>
      <rPr>
        <sz val="12"/>
        <rFont val="Arial"/>
        <family val="2"/>
      </rPr>
      <t>No colourisation</t>
    </r>
  </si>
  <si>
    <r>
      <t xml:space="preserve">    </t>
    </r>
    <r>
      <rPr>
        <sz val="12"/>
        <rFont val="Arial"/>
        <family val="2"/>
      </rPr>
      <t>Colourised at intersections only</t>
    </r>
  </si>
  <si>
    <t xml:space="preserve">    Busway with fully colourised lanes</t>
  </si>
  <si>
    <t xml:space="preserve">    High-quality (1 tree per 10 metres + sculptures)</t>
  </si>
  <si>
    <r>
      <t xml:space="preserve">    </t>
    </r>
    <r>
      <rPr>
        <sz val="12"/>
        <rFont val="Arial"/>
        <family val="2"/>
      </rPr>
      <t>No intermediate transfer stations</t>
    </r>
  </si>
  <si>
    <t xml:space="preserve">    Receptacles at station</t>
  </si>
  <si>
    <t>No. of control centres</t>
  </si>
  <si>
    <t>No. of buses per km</t>
  </si>
  <si>
    <t>Lane separators</t>
  </si>
  <si>
    <r>
      <t xml:space="preserve">    </t>
    </r>
    <r>
      <rPr>
        <sz val="12"/>
        <rFont val="Arial"/>
        <family val="2"/>
      </rPr>
      <t>Basic separator cones</t>
    </r>
  </si>
  <si>
    <t>Cost per kilometre (including planning costs)</t>
  </si>
  <si>
    <t>Input number of busway kilometres</t>
  </si>
  <si>
    <t>Park-and-ride facilities</t>
  </si>
  <si>
    <t xml:space="preserve">    No park-and-ride facilities</t>
  </si>
  <si>
    <t xml:space="preserve">    Kiss-and-ride facilities only</t>
  </si>
  <si>
    <t xml:space="preserve">    Park-and-ride facility (open lot parking)</t>
  </si>
  <si>
    <t xml:space="preserve">    Park-and-ride facility (multi-level parking)</t>
  </si>
  <si>
    <t>Property acquisition</t>
  </si>
  <si>
    <t xml:space="preserve">    No property acquistion required</t>
  </si>
  <si>
    <r>
      <t xml:space="preserve">    Terminal site in central area</t>
    </r>
    <r>
      <rPr>
        <vertAlign val="superscript"/>
        <sz val="12"/>
        <rFont val="Arial"/>
        <family val="2"/>
      </rPr>
      <t>1</t>
    </r>
  </si>
  <si>
    <r>
      <t xml:space="preserve">    Depot site in peripheral area</t>
    </r>
    <r>
      <rPr>
        <vertAlign val="superscript"/>
        <sz val="12"/>
        <rFont val="Arial"/>
        <family val="2"/>
      </rPr>
      <t>2</t>
    </r>
  </si>
  <si>
    <t>2. Assumes 50,000 square metres required for depot area</t>
  </si>
  <si>
    <t>1. Assumes 30,000 square metres required for terminal site</t>
  </si>
  <si>
    <r>
      <t xml:space="preserve">    Terminal site in peripheral area</t>
    </r>
    <r>
      <rPr>
        <vertAlign val="superscript"/>
        <sz val="12"/>
        <rFont val="Arial"/>
        <family val="2"/>
      </rPr>
      <t>1</t>
    </r>
  </si>
  <si>
    <r>
      <t xml:space="preserve">    </t>
    </r>
    <r>
      <rPr>
        <sz val="12"/>
        <rFont val="Arial"/>
        <family val="2"/>
      </rPr>
      <t>Street widening in central district (2 lanes eqv.)</t>
    </r>
  </si>
  <si>
    <t>Enter no. of stations/inters.</t>
  </si>
  <si>
    <t>Enter no. of facilities</t>
  </si>
  <si>
    <t>Enter no. of taxi stands</t>
  </si>
  <si>
    <t>Enter no. of stations w/ parking</t>
  </si>
  <si>
    <t>Enter no. of km of busway</t>
  </si>
  <si>
    <t>Enter no. of stations w/ each type</t>
  </si>
  <si>
    <t>Enter no. of km of each type</t>
  </si>
  <si>
    <t>Enter no. of underpasses</t>
  </si>
  <si>
    <t>Enter no. of stations of each type</t>
  </si>
  <si>
    <t>Enter no. of stations w/ passing</t>
  </si>
  <si>
    <t>Enter no. of stations with each type</t>
  </si>
  <si>
    <t>No. of stations/inters.</t>
  </si>
  <si>
    <t>Enter "1" with the selected type</t>
  </si>
  <si>
    <t>Enter no. of corridors</t>
  </si>
  <si>
    <t>Enter no. of sites or km</t>
  </si>
  <si>
    <t xml:space="preserve">    50 cm separator wall</t>
  </si>
  <si>
    <t xml:space="preserve">    Basic (1 tree per 50 metres + plantings)</t>
  </si>
  <si>
    <r>
      <t xml:space="preserve">    Park-and-ride site in peripheral area</t>
    </r>
    <r>
      <rPr>
        <vertAlign val="superscript"/>
        <sz val="12"/>
        <rFont val="Arial"/>
        <family val="2"/>
      </rPr>
      <t>3</t>
    </r>
  </si>
  <si>
    <t>3. Assumes 20,000 square metres required for park-and-ride site</t>
  </si>
  <si>
    <t>Maps and information</t>
  </si>
  <si>
    <r>
      <t xml:space="preserve">    </t>
    </r>
    <r>
      <rPr>
        <sz val="12"/>
        <rFont val="Arial"/>
        <family val="2"/>
      </rPr>
      <t>No maps or information</t>
    </r>
  </si>
  <si>
    <t xml:space="preserve">    Maps at stations</t>
  </si>
  <si>
    <t xml:space="preserve">    Maps at stations and in vehicles</t>
  </si>
  <si>
    <t xml:space="preserve">    Information kiosks</t>
  </si>
  <si>
    <t>Enter no. of stations or kiosks</t>
  </si>
  <si>
    <t xml:space="preserve">     Pedestrian crosswalk with signal</t>
  </si>
  <si>
    <t>Fare collection readers</t>
  </si>
  <si>
    <t>Fare collection turnstiles</t>
  </si>
  <si>
    <t>Fare media</t>
  </si>
  <si>
    <t>Fare system software</t>
  </si>
  <si>
    <t xml:space="preserve">   Coin-based system</t>
  </si>
  <si>
    <t xml:space="preserve">   Smart card system</t>
  </si>
  <si>
    <t xml:space="preserve">   Magnetic strip system</t>
  </si>
  <si>
    <t xml:space="preserve">    Smart cards w/o microprocessing ability</t>
  </si>
  <si>
    <t xml:space="preserve">    Magnetic strip cards</t>
  </si>
  <si>
    <t xml:space="preserve">    Smart card system</t>
  </si>
  <si>
    <t>Fare registering unit / vending machine</t>
  </si>
  <si>
    <t>Control centre (including software)</t>
  </si>
  <si>
    <t xml:space="preserve">     Improvements to pedestrian access ways</t>
  </si>
  <si>
    <t>BRT Infrastructure Cost Calculator</t>
  </si>
  <si>
    <t>Busway construction / roadway reconfiguration</t>
  </si>
  <si>
    <t>Trunk vehicle technology</t>
  </si>
  <si>
    <t>Feeder vehicle technology</t>
  </si>
  <si>
    <t>Pedestrian access to station areas</t>
  </si>
  <si>
    <t xml:space="preserve">     No improvements</t>
  </si>
  <si>
    <t>No. of busway km</t>
  </si>
  <si>
    <r>
      <t xml:space="preserve">     </t>
    </r>
    <r>
      <rPr>
        <sz val="12"/>
        <rFont val="Arial"/>
        <family val="2"/>
      </rPr>
      <t>No pedestrian crossing improvements</t>
    </r>
  </si>
  <si>
    <t>Pedestrian crossings</t>
  </si>
  <si>
    <t>Enter no. of km of feeder services</t>
  </si>
  <si>
    <t>Station identification - sign post</t>
  </si>
  <si>
    <t xml:space="preserve">     No station identification post</t>
  </si>
  <si>
    <t xml:space="preserve">     Station identification post</t>
  </si>
  <si>
    <t>Enter no. of stations with post</t>
  </si>
  <si>
    <t xml:space="preserve">    Control centre physical construction</t>
  </si>
  <si>
    <r>
      <t xml:space="preserve">    </t>
    </r>
    <r>
      <rPr>
        <sz val="12"/>
        <rFont val="Arial"/>
        <family val="2"/>
      </rPr>
      <t>No control centre</t>
    </r>
  </si>
  <si>
    <t xml:space="preserve">    Use existing asphalt on busway / new concrete at stations</t>
  </si>
  <si>
    <t xml:space="preserve">    New asphalt on single lane busway / concrete at stations</t>
  </si>
  <si>
    <t xml:space="preserve">    New concrete on single lane busway / concrete at stations</t>
  </si>
  <si>
    <t xml:space="preserve">    New asphalt on double lane busway / concrete at stations</t>
  </si>
  <si>
    <t xml:space="preserve">    New concrete on double lane busway / concrete at stations</t>
  </si>
  <si>
    <t xml:space="preserve">    10 cm separator blocks</t>
  </si>
  <si>
    <t>No. of software</t>
  </si>
  <si>
    <t>No. of cards</t>
  </si>
  <si>
    <t>Enter no. of cards</t>
  </si>
  <si>
    <t>Enter no. of stations with turnstiles</t>
  </si>
  <si>
    <t>Enter no. of stations with machines</t>
  </si>
  <si>
    <t>Enter no. of software</t>
  </si>
  <si>
    <t>Enter no. of stations with crossings</t>
  </si>
  <si>
    <t>Enter km of improved footpaths</t>
  </si>
  <si>
    <t xml:space="preserve">    3 metre wide stations</t>
  </si>
  <si>
    <t>US$ per kilometre</t>
  </si>
  <si>
    <t>US$ per underpass</t>
  </si>
  <si>
    <t>US$ per station</t>
  </si>
  <si>
    <t xml:space="preserve">    Mist generators / fans</t>
  </si>
  <si>
    <t xml:space="preserve">    Sliding doors (8 doors per station)</t>
  </si>
  <si>
    <t xml:space="preserve">    Sliding doors (16 doors per station)</t>
  </si>
  <si>
    <t>US$ per kiosk</t>
  </si>
  <si>
    <t xml:space="preserve">    Smart card system (4 readers per station)</t>
  </si>
  <si>
    <t xml:space="preserve">    Magnetic strip system (4 readers per station)</t>
  </si>
  <si>
    <t xml:space="preserve">    Coin-based system (2 readers per station)</t>
  </si>
  <si>
    <t xml:space="preserve">    Rotating turnstile (4 turnstiles per station)</t>
  </si>
  <si>
    <t xml:space="preserve">    Drop-arm turnstile (4 turnstiles per station)</t>
  </si>
  <si>
    <t>US$ per turnstile</t>
  </si>
  <si>
    <t>US$ per machine</t>
  </si>
  <si>
    <t>US$ per card</t>
  </si>
  <si>
    <t>US$ per software</t>
  </si>
  <si>
    <t>US$ per intersection</t>
  </si>
  <si>
    <t>US$ per km</t>
  </si>
  <si>
    <t>US$ per facility</t>
  </si>
  <si>
    <t>US$ per bus</t>
  </si>
  <si>
    <t>US$</t>
  </si>
  <si>
    <t xml:space="preserve">    Radio-based control only (equipment)</t>
  </si>
  <si>
    <t xml:space="preserve">    GPS system (equipment)</t>
  </si>
  <si>
    <t xml:space="preserve">    Software</t>
  </si>
  <si>
    <t>US$ per corridor</t>
  </si>
  <si>
    <t>US$ per terminal</t>
  </si>
  <si>
    <t xml:space="preserve">    Depot facilities</t>
  </si>
  <si>
    <t xml:space="preserve">    Terminal facilities</t>
  </si>
  <si>
    <t>US$ per depot</t>
  </si>
  <si>
    <t>Enter no. of terminals or depots</t>
  </si>
  <si>
    <t>US$ per site</t>
  </si>
  <si>
    <t>Station air conditioning / heating</t>
  </si>
  <si>
    <t xml:space="preserve">    Full air conditioning / heating</t>
  </si>
  <si>
    <t xml:space="preserve">    Air conditioned / heated shelter inside station</t>
  </si>
  <si>
    <t xml:space="preserve">    Boarding bridge for each bus doorway (paid by operator)</t>
  </si>
  <si>
    <t xml:space="preserve">    Boarding bridge for each bus doorway (half paid by city)</t>
  </si>
  <si>
    <t xml:space="preserve">    Standard intermediate transfer station</t>
  </si>
  <si>
    <t xml:space="preserve">    Large intermediate transfer station for multiple feeder services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</si>
</sst>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PHP]\ #,##0.00"/>
    <numFmt numFmtId="173" formatCode="[$$-409]#,##0.00"/>
    <numFmt numFmtId="174" formatCode="[$R-432]\ #,##0.00"/>
    <numFmt numFmtId="175" formatCode="#,##0.0"/>
    <numFmt numFmtId="176" formatCode="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2" fillId="0" borderId="1" xfId="0" applyNumberFormat="1" applyFont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5" fontId="2" fillId="2" borderId="0" xfId="0" applyNumberFormat="1" applyFont="1" applyFill="1" applyAlignment="1">
      <alignment horizontal="center"/>
    </xf>
    <xf numFmtId="175" fontId="4" fillId="3" borderId="0" xfId="0" applyNumberFormat="1" applyFont="1" applyFill="1" applyAlignment="1">
      <alignment horizontal="center"/>
    </xf>
    <xf numFmtId="175" fontId="1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175" fontId="2" fillId="0" borderId="1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right"/>
    </xf>
    <xf numFmtId="175" fontId="2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right"/>
    </xf>
    <xf numFmtId="173" fontId="2" fillId="2" borderId="0" xfId="0" applyNumberFormat="1" applyFont="1" applyFill="1" applyAlignment="1">
      <alignment horizontal="center"/>
    </xf>
    <xf numFmtId="173" fontId="2" fillId="3" borderId="0" xfId="0" applyNumberFormat="1" applyFont="1" applyFill="1" applyAlignment="1">
      <alignment horizontal="center"/>
    </xf>
    <xf numFmtId="173" fontId="4" fillId="3" borderId="0" xfId="0" applyNumberFormat="1" applyFont="1" applyFill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0.7109375" style="2" customWidth="1"/>
    <col min="2" max="2" width="24.140625" style="18" customWidth="1"/>
    <col min="3" max="3" width="27.00390625" style="3" customWidth="1"/>
    <col min="4" max="4" width="25.140625" style="3" customWidth="1"/>
    <col min="5" max="5" width="39.00390625" style="27" customWidth="1"/>
    <col min="6" max="6" width="29.421875" style="35" customWidth="1"/>
    <col min="7" max="16384" width="9.140625" style="2" customWidth="1"/>
  </cols>
  <sheetData>
    <row r="1" spans="1:6" ht="20.25">
      <c r="A1" s="11" t="s">
        <v>126</v>
      </c>
      <c r="B1" s="19"/>
      <c r="C1" s="12"/>
      <c r="D1" s="12"/>
      <c r="E1" s="24"/>
      <c r="F1" s="32"/>
    </row>
    <row r="2" spans="1:6" ht="15.75">
      <c r="A2" s="13"/>
      <c r="B2" s="19"/>
      <c r="C2" s="12"/>
      <c r="D2" s="12"/>
      <c r="E2" s="24"/>
      <c r="F2" s="32"/>
    </row>
    <row r="3" spans="1:6" ht="18.75">
      <c r="A3" s="8" t="s">
        <v>73</v>
      </c>
      <c r="B3" s="23">
        <v>0</v>
      </c>
      <c r="C3" s="12"/>
      <c r="D3" s="12"/>
      <c r="E3" s="24"/>
      <c r="F3" s="32"/>
    </row>
    <row r="4" spans="1:6" ht="18">
      <c r="A4" s="14"/>
      <c r="B4" s="20"/>
      <c r="C4" s="15"/>
      <c r="D4" s="15"/>
      <c r="E4" s="25"/>
      <c r="F4" s="33"/>
    </row>
    <row r="5" spans="1:6" ht="18">
      <c r="A5" s="17" t="s">
        <v>0</v>
      </c>
      <c r="B5" s="21" t="s">
        <v>1</v>
      </c>
      <c r="C5" s="16" t="s">
        <v>6</v>
      </c>
      <c r="D5" s="16" t="s">
        <v>34</v>
      </c>
      <c r="E5" s="25" t="s">
        <v>2</v>
      </c>
      <c r="F5" s="34" t="s">
        <v>3</v>
      </c>
    </row>
    <row r="7" spans="1:5" ht="15.75">
      <c r="A7" s="1" t="s">
        <v>127</v>
      </c>
      <c r="D7" s="4" t="s">
        <v>24</v>
      </c>
      <c r="E7" s="26" t="s">
        <v>93</v>
      </c>
    </row>
    <row r="8" spans="1:6" ht="15">
      <c r="A8" s="2" t="s">
        <v>142</v>
      </c>
      <c r="B8" s="18">
        <v>150000</v>
      </c>
      <c r="C8" s="3" t="s">
        <v>157</v>
      </c>
      <c r="D8" s="27">
        <f>$B$3</f>
        <v>0</v>
      </c>
      <c r="F8" s="35">
        <f>B8*E8</f>
        <v>0</v>
      </c>
    </row>
    <row r="9" spans="1:6" ht="15">
      <c r="A9" s="2" t="s">
        <v>143</v>
      </c>
      <c r="B9" s="18">
        <v>700000</v>
      </c>
      <c r="C9" s="3" t="s">
        <v>157</v>
      </c>
      <c r="D9" s="27">
        <f>$B$3</f>
        <v>0</v>
      </c>
      <c r="F9" s="35">
        <f>B9*E9</f>
        <v>0</v>
      </c>
    </row>
    <row r="10" spans="1:6" ht="15">
      <c r="A10" s="2" t="s">
        <v>144</v>
      </c>
      <c r="B10" s="18">
        <v>1250000</v>
      </c>
      <c r="C10" s="3" t="s">
        <v>157</v>
      </c>
      <c r="D10" s="27">
        <f>$B$3</f>
        <v>0</v>
      </c>
      <c r="F10" s="35">
        <f>B10*E10</f>
        <v>0</v>
      </c>
    </row>
    <row r="11" spans="1:6" ht="15">
      <c r="A11" s="2" t="s">
        <v>145</v>
      </c>
      <c r="B11" s="18">
        <v>1400000</v>
      </c>
      <c r="C11" s="3" t="s">
        <v>157</v>
      </c>
      <c r="D11" s="27">
        <f>$B$3</f>
        <v>0</v>
      </c>
      <c r="F11" s="35">
        <f>B11*E11</f>
        <v>0</v>
      </c>
    </row>
    <row r="12" spans="1:6" ht="15">
      <c r="A12" s="2" t="s">
        <v>146</v>
      </c>
      <c r="B12" s="18">
        <v>2500000</v>
      </c>
      <c r="C12" s="3" t="s">
        <v>157</v>
      </c>
      <c r="D12" s="27">
        <f>$B$3</f>
        <v>0</v>
      </c>
      <c r="F12" s="35">
        <f>B12*E12</f>
        <v>0</v>
      </c>
    </row>
    <row r="13" ht="15">
      <c r="D13" s="6"/>
    </row>
    <row r="14" spans="1:5" ht="15.75">
      <c r="A14" s="1" t="s">
        <v>70</v>
      </c>
      <c r="D14" s="4" t="s">
        <v>24</v>
      </c>
      <c r="E14" s="26" t="s">
        <v>93</v>
      </c>
    </row>
    <row r="15" spans="1:6" ht="15.75">
      <c r="A15" s="1" t="s">
        <v>71</v>
      </c>
      <c r="B15" s="18">
        <v>1000</v>
      </c>
      <c r="C15" s="3" t="s">
        <v>157</v>
      </c>
      <c r="D15" s="27">
        <f>$B$3</f>
        <v>0</v>
      </c>
      <c r="F15" s="35">
        <f>B15*E15</f>
        <v>0</v>
      </c>
    </row>
    <row r="16" spans="1:6" ht="15">
      <c r="A16" s="2" t="s">
        <v>147</v>
      </c>
      <c r="B16" s="18">
        <v>5000</v>
      </c>
      <c r="C16" s="3" t="s">
        <v>157</v>
      </c>
      <c r="D16" s="27">
        <f>$B$3</f>
        <v>0</v>
      </c>
      <c r="F16" s="35">
        <f>B16*E16</f>
        <v>0</v>
      </c>
    </row>
    <row r="17" spans="1:6" ht="15">
      <c r="A17" s="2" t="s">
        <v>102</v>
      </c>
      <c r="B17" s="18">
        <v>25000</v>
      </c>
      <c r="C17" s="3" t="s">
        <v>157</v>
      </c>
      <c r="D17" s="27">
        <f>$B$3</f>
        <v>0</v>
      </c>
      <c r="F17" s="35">
        <f>B17*E17</f>
        <v>0</v>
      </c>
    </row>
    <row r="18" ht="15">
      <c r="D18" s="6"/>
    </row>
    <row r="19" spans="1:5" ht="15.75">
      <c r="A19" s="1" t="s">
        <v>61</v>
      </c>
      <c r="D19" s="4" t="s">
        <v>24</v>
      </c>
      <c r="E19" s="26" t="s">
        <v>93</v>
      </c>
    </row>
    <row r="20" spans="1:6" ht="15.75">
      <c r="A20" s="1" t="s">
        <v>62</v>
      </c>
      <c r="B20" s="18">
        <v>0</v>
      </c>
      <c r="D20" s="6"/>
      <c r="F20" s="35">
        <f>B20</f>
        <v>0</v>
      </c>
    </row>
    <row r="21" spans="1:6" ht="15.75">
      <c r="A21" s="1" t="s">
        <v>63</v>
      </c>
      <c r="B21" s="18">
        <v>5000</v>
      </c>
      <c r="C21" s="3" t="s">
        <v>157</v>
      </c>
      <c r="D21" s="27">
        <f>$B$3</f>
        <v>0</v>
      </c>
      <c r="F21" s="35">
        <f>B21*E21</f>
        <v>0</v>
      </c>
    </row>
    <row r="22" spans="1:6" ht="15">
      <c r="A22" s="2" t="s">
        <v>64</v>
      </c>
      <c r="B22" s="18">
        <v>50000</v>
      </c>
      <c r="C22" s="3" t="s">
        <v>157</v>
      </c>
      <c r="D22" s="27">
        <f>$B$3</f>
        <v>0</v>
      </c>
      <c r="F22" s="35">
        <f>B22*E22</f>
        <v>0</v>
      </c>
    </row>
    <row r="23" ht="15">
      <c r="D23" s="6"/>
    </row>
    <row r="24" spans="1:5" ht="15.75">
      <c r="A24" s="1" t="s">
        <v>5</v>
      </c>
      <c r="D24" s="4" t="s">
        <v>24</v>
      </c>
      <c r="E24" s="26" t="s">
        <v>93</v>
      </c>
    </row>
    <row r="25" spans="1:6" ht="15">
      <c r="A25" s="2" t="s">
        <v>14</v>
      </c>
      <c r="B25" s="18">
        <v>0</v>
      </c>
      <c r="C25" s="3" t="s">
        <v>157</v>
      </c>
      <c r="D25" s="27">
        <f>$B$3</f>
        <v>0</v>
      </c>
      <c r="F25" s="35">
        <f>B25*E25</f>
        <v>0</v>
      </c>
    </row>
    <row r="26" spans="1:6" ht="15">
      <c r="A26" s="2" t="s">
        <v>103</v>
      </c>
      <c r="B26" s="18">
        <v>10000</v>
      </c>
      <c r="C26" s="3" t="s">
        <v>157</v>
      </c>
      <c r="D26" s="27">
        <f>$B$3</f>
        <v>0</v>
      </c>
      <c r="F26" s="35">
        <f>B26*E26</f>
        <v>0</v>
      </c>
    </row>
    <row r="27" spans="1:6" ht="15">
      <c r="A27" s="2" t="s">
        <v>65</v>
      </c>
      <c r="B27" s="18">
        <v>50000</v>
      </c>
      <c r="C27" s="3" t="s">
        <v>157</v>
      </c>
      <c r="D27" s="27">
        <f>$B$3</f>
        <v>0</v>
      </c>
      <c r="F27" s="35">
        <f>B27*E27</f>
        <v>0</v>
      </c>
    </row>
    <row r="28" ht="15">
      <c r="D28" s="6"/>
    </row>
    <row r="29" spans="1:5" ht="15.75">
      <c r="A29" s="1" t="s">
        <v>35</v>
      </c>
      <c r="D29" s="5"/>
      <c r="E29" s="26" t="s">
        <v>94</v>
      </c>
    </row>
    <row r="30" spans="1:6" ht="15">
      <c r="A30" s="2" t="s">
        <v>36</v>
      </c>
      <c r="B30" s="18">
        <v>0</v>
      </c>
      <c r="C30" s="3" t="s">
        <v>158</v>
      </c>
      <c r="D30" s="6"/>
      <c r="F30" s="35">
        <f>B30</f>
        <v>0</v>
      </c>
    </row>
    <row r="31" spans="1:6" ht="15">
      <c r="A31" s="2" t="s">
        <v>37</v>
      </c>
      <c r="B31" s="18">
        <v>3500000</v>
      </c>
      <c r="C31" s="3" t="s">
        <v>158</v>
      </c>
      <c r="D31" s="6"/>
      <c r="F31" s="35">
        <f>B31*E31</f>
        <v>0</v>
      </c>
    </row>
    <row r="33" spans="1:5" ht="15.75">
      <c r="A33" s="1" t="s">
        <v>52</v>
      </c>
      <c r="D33" s="4" t="s">
        <v>23</v>
      </c>
      <c r="E33" s="26" t="s">
        <v>96</v>
      </c>
    </row>
    <row r="34" spans="1:6" ht="15.75">
      <c r="A34" s="1" t="s">
        <v>53</v>
      </c>
      <c r="B34" s="18">
        <v>0</v>
      </c>
      <c r="C34" s="3" t="s">
        <v>159</v>
      </c>
      <c r="D34" s="7">
        <f>$B$3*2</f>
        <v>0</v>
      </c>
      <c r="F34" s="35">
        <f>B34</f>
        <v>0</v>
      </c>
    </row>
    <row r="35" spans="1:6" ht="15">
      <c r="A35" s="2" t="s">
        <v>54</v>
      </c>
      <c r="B35" s="18">
        <v>50000</v>
      </c>
      <c r="C35" s="3" t="s">
        <v>159</v>
      </c>
      <c r="D35" s="7">
        <f>$B$3*2</f>
        <v>0</v>
      </c>
      <c r="F35" s="35">
        <f>B35*E35</f>
        <v>0</v>
      </c>
    </row>
    <row r="37" spans="1:5" ht="15.75">
      <c r="A37" s="1" t="s">
        <v>4</v>
      </c>
      <c r="D37" s="4" t="s">
        <v>23</v>
      </c>
      <c r="E37" s="26" t="s">
        <v>95</v>
      </c>
    </row>
    <row r="38" spans="1:6" ht="15">
      <c r="A38" s="2" t="s">
        <v>156</v>
      </c>
      <c r="B38" s="18">
        <v>200000</v>
      </c>
      <c r="C38" s="3" t="s">
        <v>159</v>
      </c>
      <c r="D38" s="7">
        <f>$B$3*2</f>
        <v>0</v>
      </c>
      <c r="F38" s="35">
        <f>B38*E38</f>
        <v>0</v>
      </c>
    </row>
    <row r="39" spans="1:6" ht="15">
      <c r="A39" s="2" t="s">
        <v>10</v>
      </c>
      <c r="B39" s="18">
        <v>350000</v>
      </c>
      <c r="C39" s="3" t="s">
        <v>159</v>
      </c>
      <c r="D39" s="7">
        <f>$B$3*2</f>
        <v>0</v>
      </c>
      <c r="F39" s="35">
        <f>B39*E39</f>
        <v>0</v>
      </c>
    </row>
    <row r="41" spans="1:5" ht="15.75">
      <c r="A41" s="1" t="s">
        <v>188</v>
      </c>
      <c r="D41" s="4" t="s">
        <v>23</v>
      </c>
      <c r="E41" s="26" t="s">
        <v>97</v>
      </c>
    </row>
    <row r="42" spans="1:6" ht="15">
      <c r="A42" s="2" t="s">
        <v>11</v>
      </c>
      <c r="B42" s="18">
        <v>0</v>
      </c>
      <c r="C42" s="3" t="s">
        <v>159</v>
      </c>
      <c r="D42" s="7">
        <f>$B$3*2</f>
        <v>0</v>
      </c>
      <c r="F42" s="35">
        <f>B42*E42</f>
        <v>0</v>
      </c>
    </row>
    <row r="43" spans="1:6" ht="15">
      <c r="A43" s="2" t="s">
        <v>189</v>
      </c>
      <c r="B43" s="18">
        <v>100000</v>
      </c>
      <c r="C43" s="3" t="s">
        <v>159</v>
      </c>
      <c r="D43" s="7">
        <f>$B$3*2</f>
        <v>0</v>
      </c>
      <c r="F43" s="35">
        <f>B43*E43</f>
        <v>0</v>
      </c>
    </row>
    <row r="44" spans="1:4" ht="15">
      <c r="A44" s="2" t="s">
        <v>190</v>
      </c>
      <c r="B44" s="18">
        <v>30000</v>
      </c>
      <c r="C44" s="3" t="s">
        <v>159</v>
      </c>
      <c r="D44" s="7">
        <f>$B$3*2</f>
        <v>0</v>
      </c>
    </row>
    <row r="45" spans="1:6" ht="15">
      <c r="A45" s="2" t="s">
        <v>160</v>
      </c>
      <c r="B45" s="18">
        <v>5000</v>
      </c>
      <c r="C45" s="3" t="s">
        <v>159</v>
      </c>
      <c r="D45" s="7">
        <f>$B$3*2</f>
        <v>0</v>
      </c>
      <c r="F45" s="35">
        <f>B45*E45</f>
        <v>0</v>
      </c>
    </row>
    <row r="47" spans="1:5" ht="15.75">
      <c r="A47" s="1" t="s">
        <v>60</v>
      </c>
      <c r="D47" s="4" t="s">
        <v>23</v>
      </c>
      <c r="E47" s="26" t="s">
        <v>92</v>
      </c>
    </row>
    <row r="48" spans="1:6" ht="15">
      <c r="A48" s="2" t="s">
        <v>51</v>
      </c>
      <c r="B48" s="18">
        <v>0</v>
      </c>
      <c r="C48" s="3" t="s">
        <v>159</v>
      </c>
      <c r="D48" s="7">
        <f>$B$3*2</f>
        <v>0</v>
      </c>
      <c r="F48" s="35">
        <f>B48</f>
        <v>0</v>
      </c>
    </row>
    <row r="49" spans="1:6" ht="15">
      <c r="A49" s="2" t="s">
        <v>161</v>
      </c>
      <c r="B49" s="18">
        <v>40000</v>
      </c>
      <c r="C49" s="3" t="s">
        <v>159</v>
      </c>
      <c r="D49" s="7">
        <f>$B$3*2</f>
        <v>0</v>
      </c>
      <c r="F49" s="35">
        <f>B49*E49</f>
        <v>0</v>
      </c>
    </row>
    <row r="50" spans="1:4" ht="15">
      <c r="A50" s="2" t="s">
        <v>162</v>
      </c>
      <c r="B50" s="18">
        <v>80000</v>
      </c>
      <c r="C50" s="3" t="s">
        <v>159</v>
      </c>
      <c r="D50" s="7">
        <f>$B$3*2</f>
        <v>0</v>
      </c>
    </row>
    <row r="52" spans="1:5" ht="15.75">
      <c r="A52" s="1" t="s">
        <v>136</v>
      </c>
      <c r="D52" s="5" t="s">
        <v>23</v>
      </c>
      <c r="E52" s="26" t="s">
        <v>139</v>
      </c>
    </row>
    <row r="53" spans="1:6" ht="15">
      <c r="A53" s="2" t="s">
        <v>137</v>
      </c>
      <c r="B53" s="18">
        <v>0</v>
      </c>
      <c r="C53" s="3" t="s">
        <v>159</v>
      </c>
      <c r="D53" s="7">
        <f>$B$3*2</f>
        <v>0</v>
      </c>
      <c r="F53" s="35">
        <f>B53*E53</f>
        <v>0</v>
      </c>
    </row>
    <row r="54" spans="1:6" ht="15">
      <c r="A54" s="2" t="s">
        <v>138</v>
      </c>
      <c r="B54" s="18">
        <v>800</v>
      </c>
      <c r="C54" s="3" t="s">
        <v>159</v>
      </c>
      <c r="D54" s="7">
        <f>$B$3*2</f>
        <v>0</v>
      </c>
      <c r="F54" s="35">
        <f>B54*E54</f>
        <v>0</v>
      </c>
    </row>
    <row r="55" ht="15">
      <c r="D55" s="6"/>
    </row>
    <row r="56" spans="1:5" ht="15.75">
      <c r="A56" s="1" t="s">
        <v>106</v>
      </c>
      <c r="D56" s="4" t="s">
        <v>23</v>
      </c>
      <c r="E56" s="26" t="s">
        <v>111</v>
      </c>
    </row>
    <row r="57" spans="1:6" ht="15.75">
      <c r="A57" s="1" t="s">
        <v>107</v>
      </c>
      <c r="B57" s="18">
        <v>0</v>
      </c>
      <c r="C57" s="3" t="s">
        <v>159</v>
      </c>
      <c r="D57" s="7">
        <f>$B$3*2</f>
        <v>0</v>
      </c>
      <c r="F57" s="35">
        <f>E57*B57</f>
        <v>0</v>
      </c>
    </row>
    <row r="58" spans="1:6" ht="15">
      <c r="A58" s="2" t="s">
        <v>108</v>
      </c>
      <c r="B58" s="18">
        <v>3000</v>
      </c>
      <c r="C58" s="3" t="s">
        <v>159</v>
      </c>
      <c r="D58" s="7">
        <f>$B$3*2</f>
        <v>0</v>
      </c>
      <c r="F58" s="35">
        <f>E58*B58</f>
        <v>0</v>
      </c>
    </row>
    <row r="59" spans="1:6" ht="15">
      <c r="A59" s="2" t="s">
        <v>109</v>
      </c>
      <c r="B59" s="18">
        <v>6000</v>
      </c>
      <c r="C59" s="3" t="s">
        <v>159</v>
      </c>
      <c r="D59" s="7">
        <f>$B$3*2</f>
        <v>0</v>
      </c>
      <c r="F59" s="35">
        <f>E59*B59</f>
        <v>0</v>
      </c>
    </row>
    <row r="60" spans="1:6" ht="15">
      <c r="A60" s="2" t="s">
        <v>110</v>
      </c>
      <c r="B60" s="18">
        <v>30000</v>
      </c>
      <c r="C60" s="3" t="s">
        <v>163</v>
      </c>
      <c r="F60" s="35">
        <f>E60*B60</f>
        <v>0</v>
      </c>
    </row>
    <row r="62" spans="1:5" ht="15.75">
      <c r="A62" s="1" t="s">
        <v>7</v>
      </c>
      <c r="D62" s="4" t="s">
        <v>23</v>
      </c>
      <c r="E62" s="26" t="s">
        <v>92</v>
      </c>
    </row>
    <row r="63" spans="1:6" ht="15">
      <c r="A63" s="2" t="s">
        <v>14</v>
      </c>
      <c r="B63" s="18">
        <v>0</v>
      </c>
      <c r="C63" s="3" t="s">
        <v>159</v>
      </c>
      <c r="D63" s="7">
        <f>$B$3*2</f>
        <v>0</v>
      </c>
      <c r="F63" s="35">
        <f>B63*E63</f>
        <v>0</v>
      </c>
    </row>
    <row r="64" spans="1:6" ht="15">
      <c r="A64" s="2" t="s">
        <v>67</v>
      </c>
      <c r="B64" s="18">
        <v>1000</v>
      </c>
      <c r="C64" s="3" t="s">
        <v>159</v>
      </c>
      <c r="D64" s="7">
        <f>$B$3*2</f>
        <v>0</v>
      </c>
      <c r="F64" s="35">
        <f>B64*E64</f>
        <v>0</v>
      </c>
    </row>
    <row r="66" spans="1:5" ht="15.75">
      <c r="A66" s="1" t="s">
        <v>38</v>
      </c>
      <c r="D66" s="4" t="s">
        <v>23</v>
      </c>
      <c r="E66" s="26" t="s">
        <v>92</v>
      </c>
    </row>
    <row r="67" spans="1:6" ht="15">
      <c r="A67" s="2" t="s">
        <v>39</v>
      </c>
      <c r="B67" s="18">
        <v>0</v>
      </c>
      <c r="C67" s="3" t="s">
        <v>159</v>
      </c>
      <c r="D67" s="7">
        <f>$B$3*2</f>
        <v>0</v>
      </c>
      <c r="F67" s="35">
        <f>B67</f>
        <v>0</v>
      </c>
    </row>
    <row r="68" spans="1:6" ht="15">
      <c r="A68" s="2" t="s">
        <v>40</v>
      </c>
      <c r="B68" s="18">
        <v>1500</v>
      </c>
      <c r="C68" s="3" t="s">
        <v>159</v>
      </c>
      <c r="D68" s="7">
        <f>$B$3*2</f>
        <v>0</v>
      </c>
      <c r="F68" s="35">
        <f>B68*E68</f>
        <v>0</v>
      </c>
    </row>
    <row r="69" spans="1:6" ht="15">
      <c r="A69" s="2" t="s">
        <v>41</v>
      </c>
      <c r="B69" s="18">
        <v>8000</v>
      </c>
      <c r="C69" s="3" t="s">
        <v>159</v>
      </c>
      <c r="D69" s="7">
        <f>$B$3*2</f>
        <v>0</v>
      </c>
      <c r="F69" s="35">
        <f>B69*E69</f>
        <v>0</v>
      </c>
    </row>
    <row r="71" spans="1:5" ht="15.75">
      <c r="A71" s="1" t="s">
        <v>113</v>
      </c>
      <c r="D71" s="4" t="s">
        <v>23</v>
      </c>
      <c r="E71" s="26" t="s">
        <v>92</v>
      </c>
    </row>
    <row r="72" spans="1:6" ht="15">
      <c r="A72" s="2" t="s">
        <v>164</v>
      </c>
      <c r="B72" s="18">
        <v>10000</v>
      </c>
      <c r="C72" s="3" t="s">
        <v>159</v>
      </c>
      <c r="D72" s="7">
        <f>$B$3*2</f>
        <v>0</v>
      </c>
      <c r="F72" s="35">
        <f>B72*E72</f>
        <v>0</v>
      </c>
    </row>
    <row r="73" spans="1:6" ht="15">
      <c r="A73" s="2" t="s">
        <v>165</v>
      </c>
      <c r="B73" s="18">
        <v>7000</v>
      </c>
      <c r="C73" s="3" t="s">
        <v>159</v>
      </c>
      <c r="D73" s="7">
        <f>$B$3*2</f>
        <v>0</v>
      </c>
      <c r="F73" s="35">
        <f>B73*E73</f>
        <v>0</v>
      </c>
    </row>
    <row r="74" spans="1:6" ht="15">
      <c r="A74" s="2" t="s">
        <v>166</v>
      </c>
      <c r="B74" s="18">
        <v>1500</v>
      </c>
      <c r="C74" s="3" t="s">
        <v>159</v>
      </c>
      <c r="D74" s="7">
        <f>$B$3*2</f>
        <v>0</v>
      </c>
      <c r="F74" s="35">
        <f>B74*E74</f>
        <v>0</v>
      </c>
    </row>
    <row r="76" spans="1:5" ht="15.75">
      <c r="A76" s="1" t="s">
        <v>114</v>
      </c>
      <c r="D76" s="4" t="s">
        <v>23</v>
      </c>
      <c r="E76" s="26" t="s">
        <v>151</v>
      </c>
    </row>
    <row r="77" spans="1:6" ht="15">
      <c r="A77" s="2" t="s">
        <v>167</v>
      </c>
      <c r="B77" s="18">
        <v>7000</v>
      </c>
      <c r="C77" s="3" t="s">
        <v>169</v>
      </c>
      <c r="D77" s="7">
        <f>$B$3*2</f>
        <v>0</v>
      </c>
      <c r="F77" s="35">
        <f>B77*E77</f>
        <v>0</v>
      </c>
    </row>
    <row r="78" spans="1:6" ht="15">
      <c r="A78" s="2" t="s">
        <v>168</v>
      </c>
      <c r="B78" s="18">
        <v>2800</v>
      </c>
      <c r="C78" s="3" t="s">
        <v>169</v>
      </c>
      <c r="D78" s="7">
        <f>$B$3*2</f>
        <v>0</v>
      </c>
      <c r="F78" s="35">
        <f>B78*E78</f>
        <v>0</v>
      </c>
    </row>
    <row r="80" spans="1:5" ht="15.75">
      <c r="A80" s="1" t="s">
        <v>123</v>
      </c>
      <c r="D80" s="4" t="s">
        <v>23</v>
      </c>
      <c r="E80" s="26" t="s">
        <v>152</v>
      </c>
    </row>
    <row r="81" spans="1:6" ht="15">
      <c r="A81" s="2" t="s">
        <v>122</v>
      </c>
      <c r="B81" s="18">
        <v>15000</v>
      </c>
      <c r="C81" s="3" t="s">
        <v>170</v>
      </c>
      <c r="D81" s="7">
        <f>$B$3*2</f>
        <v>0</v>
      </c>
      <c r="F81" s="35">
        <f>B81*E81</f>
        <v>0</v>
      </c>
    </row>
    <row r="82" spans="1:6" ht="15">
      <c r="A82" s="2" t="s">
        <v>12</v>
      </c>
      <c r="B82" s="18">
        <v>10000</v>
      </c>
      <c r="C82" s="3" t="s">
        <v>170</v>
      </c>
      <c r="D82" s="7">
        <f>$B$3*2</f>
        <v>0</v>
      </c>
      <c r="F82" s="35">
        <f>B82*E82</f>
        <v>0</v>
      </c>
    </row>
    <row r="83" spans="1:6" ht="15">
      <c r="A83" s="2" t="s">
        <v>13</v>
      </c>
      <c r="B83" s="18">
        <v>0</v>
      </c>
      <c r="C83" s="3" t="s">
        <v>170</v>
      </c>
      <c r="D83" s="7">
        <f>$B$3*2</f>
        <v>0</v>
      </c>
      <c r="F83" s="35">
        <f>B83*E83</f>
        <v>0</v>
      </c>
    </row>
    <row r="85" spans="1:5" ht="15.75">
      <c r="A85" s="1" t="s">
        <v>115</v>
      </c>
      <c r="D85" s="4" t="s">
        <v>149</v>
      </c>
      <c r="E85" s="26" t="s">
        <v>150</v>
      </c>
    </row>
    <row r="86" spans="1:6" ht="15.75">
      <c r="A86" s="1" t="s">
        <v>57</v>
      </c>
      <c r="B86" s="6">
        <v>3.5</v>
      </c>
      <c r="C86" s="3" t="s">
        <v>171</v>
      </c>
      <c r="F86" s="35">
        <f>B86*E86</f>
        <v>0</v>
      </c>
    </row>
    <row r="87" spans="1:6" ht="15">
      <c r="A87" s="2" t="s">
        <v>120</v>
      </c>
      <c r="B87" s="6">
        <v>1.2</v>
      </c>
      <c r="C87" s="3" t="s">
        <v>171</v>
      </c>
      <c r="F87" s="35">
        <f>B87*E87</f>
        <v>0</v>
      </c>
    </row>
    <row r="88" spans="1:6" ht="15">
      <c r="A88" s="2" t="s">
        <v>121</v>
      </c>
      <c r="B88" s="6">
        <v>0.05</v>
      </c>
      <c r="C88" s="3" t="s">
        <v>171</v>
      </c>
      <c r="F88" s="35">
        <f>B88*E88</f>
        <v>0</v>
      </c>
    </row>
    <row r="89" spans="1:6" ht="15">
      <c r="A89" s="2" t="s">
        <v>13</v>
      </c>
      <c r="B89" s="6">
        <v>0</v>
      </c>
      <c r="C89" s="3" t="s">
        <v>171</v>
      </c>
      <c r="F89" s="35">
        <f>B89*E89</f>
        <v>0</v>
      </c>
    </row>
    <row r="91" spans="1:5" ht="15.75">
      <c r="A91" s="1" t="s">
        <v>116</v>
      </c>
      <c r="D91" s="4" t="s">
        <v>148</v>
      </c>
      <c r="E91" s="26" t="s">
        <v>153</v>
      </c>
    </row>
    <row r="92" spans="1:6" ht="15">
      <c r="A92" s="2" t="s">
        <v>118</v>
      </c>
      <c r="B92" s="18">
        <v>500000</v>
      </c>
      <c r="C92" s="3" t="s">
        <v>172</v>
      </c>
      <c r="D92" s="3">
        <v>1</v>
      </c>
      <c r="F92" s="35">
        <f>B92*E92</f>
        <v>0</v>
      </c>
    </row>
    <row r="93" spans="1:6" ht="15">
      <c r="A93" s="2" t="s">
        <v>119</v>
      </c>
      <c r="B93" s="18">
        <v>300000</v>
      </c>
      <c r="C93" s="3" t="s">
        <v>172</v>
      </c>
      <c r="D93" s="3">
        <v>1</v>
      </c>
      <c r="F93" s="35">
        <f>B93*E93</f>
        <v>0</v>
      </c>
    </row>
    <row r="94" spans="1:6" ht="15">
      <c r="A94" s="2" t="s">
        <v>117</v>
      </c>
      <c r="B94" s="18">
        <v>100000</v>
      </c>
      <c r="C94" s="3" t="s">
        <v>172</v>
      </c>
      <c r="D94" s="3">
        <v>1</v>
      </c>
      <c r="F94" s="35">
        <f>B94*E94</f>
        <v>0</v>
      </c>
    </row>
    <row r="96" spans="1:5" ht="15.75">
      <c r="A96" s="1" t="s">
        <v>16</v>
      </c>
      <c r="D96" s="4" t="s">
        <v>98</v>
      </c>
      <c r="E96" s="26" t="s">
        <v>87</v>
      </c>
    </row>
    <row r="97" spans="1:6" ht="15">
      <c r="A97" s="2" t="s">
        <v>15</v>
      </c>
      <c r="B97" s="18">
        <v>0</v>
      </c>
      <c r="C97" s="3" t="s">
        <v>159</v>
      </c>
      <c r="D97" s="3">
        <f>$B$3*2</f>
        <v>0</v>
      </c>
      <c r="F97" s="35">
        <f>B97*E97</f>
        <v>0</v>
      </c>
    </row>
    <row r="98" spans="1:6" ht="15">
      <c r="A98" s="2" t="s">
        <v>17</v>
      </c>
      <c r="B98" s="18">
        <v>20000</v>
      </c>
      <c r="C98" s="3" t="s">
        <v>173</v>
      </c>
      <c r="D98" s="3">
        <f>$B$3*2</f>
        <v>0</v>
      </c>
      <c r="F98" s="35">
        <f>B98*E98</f>
        <v>0</v>
      </c>
    </row>
    <row r="99" spans="1:6" ht="15">
      <c r="A99" s="2" t="s">
        <v>18</v>
      </c>
      <c r="B99" s="18">
        <v>7500</v>
      </c>
      <c r="C99" s="3" t="s">
        <v>159</v>
      </c>
      <c r="D99" s="3">
        <f>$B$3*2</f>
        <v>0</v>
      </c>
      <c r="F99" s="35">
        <f>B99*E99</f>
        <v>0</v>
      </c>
    </row>
    <row r="100" spans="1:6" ht="15">
      <c r="A100" s="2" t="s">
        <v>19</v>
      </c>
      <c r="B100" s="18">
        <v>750</v>
      </c>
      <c r="C100" s="3" t="s">
        <v>159</v>
      </c>
      <c r="D100" s="3">
        <f>$B$3*2</f>
        <v>0</v>
      </c>
      <c r="F100" s="35">
        <f>B100*E100</f>
        <v>0</v>
      </c>
    </row>
    <row r="102" spans="1:5" ht="15.75">
      <c r="A102" s="1" t="s">
        <v>134</v>
      </c>
      <c r="D102" s="4" t="s">
        <v>23</v>
      </c>
      <c r="E102" s="26" t="s">
        <v>154</v>
      </c>
    </row>
    <row r="103" spans="1:6" ht="15.75">
      <c r="A103" s="1" t="s">
        <v>133</v>
      </c>
      <c r="B103" s="18">
        <v>0</v>
      </c>
      <c r="C103" s="3" t="s">
        <v>159</v>
      </c>
      <c r="D103" s="3">
        <f>$B$3*2</f>
        <v>0</v>
      </c>
      <c r="F103" s="35">
        <f>B103*E103</f>
        <v>0</v>
      </c>
    </row>
    <row r="104" spans="1:6" ht="15">
      <c r="A104" s="2" t="s">
        <v>112</v>
      </c>
      <c r="B104" s="18">
        <v>20000</v>
      </c>
      <c r="C104" s="3" t="s">
        <v>159</v>
      </c>
      <c r="D104" s="3">
        <f>$B$3*2</f>
        <v>0</v>
      </c>
      <c r="F104" s="35">
        <f>B104*E104</f>
        <v>0</v>
      </c>
    </row>
    <row r="105" spans="1:6" ht="15">
      <c r="A105" s="2" t="s">
        <v>20</v>
      </c>
      <c r="B105" s="18">
        <v>300000</v>
      </c>
      <c r="C105" s="3" t="s">
        <v>159</v>
      </c>
      <c r="D105" s="3">
        <f>$B$3*2</f>
        <v>0</v>
      </c>
      <c r="F105" s="35">
        <f>B105*E105</f>
        <v>0</v>
      </c>
    </row>
    <row r="107" spans="1:5" ht="15.75">
      <c r="A107" s="1" t="s">
        <v>130</v>
      </c>
      <c r="D107" s="4" t="s">
        <v>132</v>
      </c>
      <c r="E107" s="26" t="s">
        <v>155</v>
      </c>
    </row>
    <row r="108" spans="1:6" ht="15">
      <c r="A108" s="2" t="s">
        <v>131</v>
      </c>
      <c r="B108" s="18">
        <v>0</v>
      </c>
      <c r="C108" s="3" t="s">
        <v>174</v>
      </c>
      <c r="D108" s="27">
        <f>$B$3</f>
        <v>0</v>
      </c>
      <c r="F108" s="35">
        <f>B108*E108</f>
        <v>0</v>
      </c>
    </row>
    <row r="109" spans="1:6" ht="15">
      <c r="A109" s="2" t="s">
        <v>125</v>
      </c>
      <c r="B109" s="18">
        <v>35000</v>
      </c>
      <c r="C109" s="3" t="s">
        <v>174</v>
      </c>
      <c r="D109" s="27">
        <f>$B$3</f>
        <v>0</v>
      </c>
      <c r="F109" s="35">
        <f>B109*E109</f>
        <v>0</v>
      </c>
    </row>
    <row r="111" spans="1:5" ht="15.75">
      <c r="A111" s="1" t="s">
        <v>29</v>
      </c>
      <c r="D111" s="4" t="s">
        <v>23</v>
      </c>
      <c r="E111" s="26" t="s">
        <v>90</v>
      </c>
    </row>
    <row r="112" spans="1:6" ht="15">
      <c r="A112" s="2" t="s">
        <v>30</v>
      </c>
      <c r="B112" s="18">
        <v>0</v>
      </c>
      <c r="C112" s="3" t="s">
        <v>159</v>
      </c>
      <c r="D112" s="3">
        <f>$B$3*2</f>
        <v>0</v>
      </c>
      <c r="F112" s="35">
        <f>B112</f>
        <v>0</v>
      </c>
    </row>
    <row r="113" spans="1:6" ht="15">
      <c r="A113" s="2" t="s">
        <v>31</v>
      </c>
      <c r="B113" s="18">
        <v>8000</v>
      </c>
      <c r="C113" s="3" t="s">
        <v>159</v>
      </c>
      <c r="D113" s="3">
        <f>$B$3*2</f>
        <v>0</v>
      </c>
      <c r="F113" s="35">
        <f>B113*E113</f>
        <v>0</v>
      </c>
    </row>
    <row r="115" spans="1:5" ht="15.75">
      <c r="A115" s="1" t="s">
        <v>42</v>
      </c>
      <c r="D115" s="4" t="s">
        <v>23</v>
      </c>
      <c r="E115" s="26" t="s">
        <v>89</v>
      </c>
    </row>
    <row r="116" spans="1:6" ht="15">
      <c r="A116" s="2" t="s">
        <v>32</v>
      </c>
      <c r="B116" s="18">
        <v>0</v>
      </c>
      <c r="C116" s="3" t="s">
        <v>159</v>
      </c>
      <c r="D116" s="3">
        <f>$B$3*2</f>
        <v>0</v>
      </c>
      <c r="F116" s="35">
        <f>B116</f>
        <v>0</v>
      </c>
    </row>
    <row r="117" spans="1:6" ht="15">
      <c r="A117" s="2" t="s">
        <v>33</v>
      </c>
      <c r="B117" s="18">
        <v>60000</v>
      </c>
      <c r="C117" s="3" t="s">
        <v>159</v>
      </c>
      <c r="D117" s="3">
        <f>$B$3*2</f>
        <v>0</v>
      </c>
      <c r="F117" s="35">
        <f>B117*E117</f>
        <v>0</v>
      </c>
    </row>
    <row r="119" spans="1:5" ht="15.75">
      <c r="A119" s="1" t="s">
        <v>74</v>
      </c>
      <c r="D119" s="4"/>
      <c r="E119" s="26" t="s">
        <v>88</v>
      </c>
    </row>
    <row r="120" spans="1:6" ht="15">
      <c r="A120" s="2" t="s">
        <v>75</v>
      </c>
      <c r="B120" s="18">
        <v>0</v>
      </c>
      <c r="C120" s="3" t="s">
        <v>175</v>
      </c>
      <c r="F120" s="35">
        <f>B120*E120</f>
        <v>0</v>
      </c>
    </row>
    <row r="121" spans="1:6" ht="15">
      <c r="A121" s="2" t="s">
        <v>76</v>
      </c>
      <c r="B121" s="18">
        <v>40000</v>
      </c>
      <c r="C121" s="3" t="s">
        <v>175</v>
      </c>
      <c r="F121" s="35">
        <f>B121*E121</f>
        <v>0</v>
      </c>
    </row>
    <row r="122" spans="1:6" ht="15">
      <c r="A122" s="2" t="s">
        <v>77</v>
      </c>
      <c r="B122" s="18">
        <v>1500000</v>
      </c>
      <c r="C122" s="3" t="s">
        <v>175</v>
      </c>
      <c r="F122" s="35">
        <f>B122*E122</f>
        <v>0</v>
      </c>
    </row>
    <row r="123" spans="1:6" ht="15">
      <c r="A123" s="2" t="s">
        <v>78</v>
      </c>
      <c r="B123" s="18">
        <v>10000000</v>
      </c>
      <c r="C123" s="3" t="s">
        <v>175</v>
      </c>
      <c r="F123" s="35">
        <f>B123*E123</f>
        <v>0</v>
      </c>
    </row>
    <row r="125" spans="1:5" ht="15.75">
      <c r="A125" s="1" t="s">
        <v>128</v>
      </c>
      <c r="D125" s="4" t="s">
        <v>69</v>
      </c>
      <c r="E125" s="26" t="s">
        <v>91</v>
      </c>
    </row>
    <row r="126" spans="1:6" ht="15">
      <c r="A126" s="2" t="s">
        <v>22</v>
      </c>
      <c r="B126" s="18">
        <v>8000</v>
      </c>
      <c r="C126" s="3" t="s">
        <v>176</v>
      </c>
      <c r="D126" s="3">
        <v>2.4</v>
      </c>
      <c r="F126" s="35">
        <f>B126*E126*2.4</f>
        <v>0</v>
      </c>
    </row>
    <row r="127" spans="1:6" ht="15">
      <c r="A127" s="2" t="s">
        <v>44</v>
      </c>
      <c r="B127" s="18">
        <v>125000</v>
      </c>
      <c r="C127" s="3" t="s">
        <v>176</v>
      </c>
      <c r="D127" s="3">
        <v>2.4</v>
      </c>
      <c r="F127" s="35">
        <f>B127*E127*2.4</f>
        <v>0</v>
      </c>
    </row>
    <row r="128" spans="1:6" ht="15">
      <c r="A128" s="2" t="s">
        <v>45</v>
      </c>
      <c r="B128" s="18">
        <v>0</v>
      </c>
      <c r="C128" s="3" t="s">
        <v>176</v>
      </c>
      <c r="D128" s="3">
        <v>2.4</v>
      </c>
      <c r="F128" s="35">
        <f>B128*E128*2.4</f>
        <v>0</v>
      </c>
    </row>
    <row r="129" spans="1:6" ht="15">
      <c r="A129" s="2" t="s">
        <v>46</v>
      </c>
      <c r="B129" s="18">
        <v>200000</v>
      </c>
      <c r="C129" s="3" t="s">
        <v>176</v>
      </c>
      <c r="D129" s="3">
        <v>2.4</v>
      </c>
      <c r="F129" s="35">
        <f>B129*E129*2.4</f>
        <v>0</v>
      </c>
    </row>
    <row r="130" spans="1:6" ht="15">
      <c r="A130" s="2" t="s">
        <v>47</v>
      </c>
      <c r="B130" s="18">
        <v>0</v>
      </c>
      <c r="C130" s="3" t="s">
        <v>176</v>
      </c>
      <c r="D130" s="3">
        <v>2.4</v>
      </c>
      <c r="F130" s="35">
        <f>B130*E130*2.4</f>
        <v>0</v>
      </c>
    </row>
    <row r="131" spans="1:6" ht="15">
      <c r="A131" s="2" t="s">
        <v>48</v>
      </c>
      <c r="B131" s="18">
        <v>600000</v>
      </c>
      <c r="C131" s="3" t="s">
        <v>176</v>
      </c>
      <c r="D131" s="3">
        <v>2.4</v>
      </c>
      <c r="F131" s="35">
        <f>B131*E131*2.4</f>
        <v>0</v>
      </c>
    </row>
    <row r="132" spans="1:6" ht="15">
      <c r="A132" s="2" t="s">
        <v>49</v>
      </c>
      <c r="B132" s="18">
        <v>0</v>
      </c>
      <c r="C132" s="3" t="s">
        <v>176</v>
      </c>
      <c r="D132" s="3">
        <v>2.4</v>
      </c>
      <c r="F132" s="35">
        <f>B132*E132*2.4</f>
        <v>0</v>
      </c>
    </row>
    <row r="134" spans="1:5" ht="15.75">
      <c r="A134" s="1" t="s">
        <v>129</v>
      </c>
      <c r="D134" s="4" t="s">
        <v>69</v>
      </c>
      <c r="E134" s="26" t="s">
        <v>135</v>
      </c>
    </row>
    <row r="135" spans="1:6" ht="15">
      <c r="A135" s="2" t="s">
        <v>22</v>
      </c>
      <c r="B135" s="18">
        <v>2500</v>
      </c>
      <c r="C135" s="3" t="s">
        <v>176</v>
      </c>
      <c r="D135" s="3">
        <v>1.2</v>
      </c>
      <c r="F135" s="35">
        <f>B135*E135*2.4</f>
        <v>0</v>
      </c>
    </row>
    <row r="136" spans="1:6" ht="15">
      <c r="A136" s="2" t="s">
        <v>44</v>
      </c>
      <c r="B136" s="18">
        <v>50000</v>
      </c>
      <c r="C136" s="3" t="s">
        <v>176</v>
      </c>
      <c r="D136" s="3">
        <v>1.2</v>
      </c>
      <c r="F136" s="35">
        <f>B136*E136*2.4</f>
        <v>0</v>
      </c>
    </row>
    <row r="137" spans="1:6" ht="15">
      <c r="A137" s="2" t="s">
        <v>45</v>
      </c>
      <c r="B137" s="18">
        <v>0</v>
      </c>
      <c r="C137" s="3" t="s">
        <v>176</v>
      </c>
      <c r="D137" s="3">
        <v>1.2</v>
      </c>
      <c r="F137" s="35">
        <f>B137*E137*2.4</f>
        <v>0</v>
      </c>
    </row>
    <row r="138" spans="1:6" ht="15">
      <c r="A138" s="2" t="s">
        <v>46</v>
      </c>
      <c r="B138" s="18">
        <v>75000</v>
      </c>
      <c r="C138" s="3" t="s">
        <v>176</v>
      </c>
      <c r="D138" s="3">
        <v>1.2</v>
      </c>
      <c r="F138" s="35">
        <f>B138*E138*2.4</f>
        <v>0</v>
      </c>
    </row>
    <row r="139" spans="1:6" ht="15">
      <c r="A139" s="2" t="s">
        <v>47</v>
      </c>
      <c r="B139" s="18">
        <v>0</v>
      </c>
      <c r="C139" s="3" t="s">
        <v>176</v>
      </c>
      <c r="D139" s="3">
        <v>1.2</v>
      </c>
      <c r="F139" s="35">
        <f>B139*E139*2.4</f>
        <v>0</v>
      </c>
    </row>
    <row r="140" spans="1:6" ht="15">
      <c r="A140" s="2" t="s">
        <v>48</v>
      </c>
      <c r="B140" s="18">
        <v>200000</v>
      </c>
      <c r="C140" s="3" t="s">
        <v>176</v>
      </c>
      <c r="D140" s="3">
        <v>1.2</v>
      </c>
      <c r="F140" s="35">
        <f>B140*E140*2.4</f>
        <v>0</v>
      </c>
    </row>
    <row r="141" spans="1:6" ht="15">
      <c r="A141" s="2" t="s">
        <v>49</v>
      </c>
      <c r="B141" s="18">
        <v>0</v>
      </c>
      <c r="C141" s="3" t="s">
        <v>176</v>
      </c>
      <c r="D141" s="3">
        <v>1.2</v>
      </c>
      <c r="F141" s="35">
        <f>B141*E141*2.4</f>
        <v>0</v>
      </c>
    </row>
    <row r="143" spans="1:5" ht="15.75">
      <c r="A143" s="1" t="s">
        <v>55</v>
      </c>
      <c r="D143" s="4" t="s">
        <v>69</v>
      </c>
      <c r="E143" s="26" t="s">
        <v>91</v>
      </c>
    </row>
    <row r="144" spans="1:6" ht="15.75">
      <c r="A144" s="1" t="s">
        <v>56</v>
      </c>
      <c r="B144" s="18">
        <v>0</v>
      </c>
      <c r="C144" s="3" t="s">
        <v>176</v>
      </c>
      <c r="D144" s="3">
        <v>2.4</v>
      </c>
      <c r="F144" s="35">
        <f>B144*E144*2.4</f>
        <v>0</v>
      </c>
    </row>
    <row r="145" spans="1:6" ht="15">
      <c r="A145" s="2" t="s">
        <v>191</v>
      </c>
      <c r="B145" s="18">
        <v>0</v>
      </c>
      <c r="C145" s="3" t="s">
        <v>176</v>
      </c>
      <c r="D145" s="3">
        <v>2.4</v>
      </c>
      <c r="F145" s="35">
        <f>B145*E145*2.4</f>
        <v>0</v>
      </c>
    </row>
    <row r="146" spans="1:6" ht="15">
      <c r="A146" s="2" t="s">
        <v>192</v>
      </c>
      <c r="B146" s="18">
        <v>2000</v>
      </c>
      <c r="C146" s="3" t="s">
        <v>176</v>
      </c>
      <c r="D146" s="3">
        <v>2.4</v>
      </c>
      <c r="F146" s="35">
        <f>B146*E146*2.4</f>
        <v>0</v>
      </c>
    </row>
    <row r="148" spans="1:5" ht="15.75">
      <c r="A148" s="1" t="s">
        <v>26</v>
      </c>
      <c r="D148" s="4" t="s">
        <v>58</v>
      </c>
      <c r="E148" s="26" t="s">
        <v>93</v>
      </c>
    </row>
    <row r="149" spans="1:6" ht="15">
      <c r="A149" s="2" t="s">
        <v>28</v>
      </c>
      <c r="B149" s="18">
        <v>0</v>
      </c>
      <c r="C149" s="3" t="s">
        <v>157</v>
      </c>
      <c r="F149" s="35">
        <f>B149*D149</f>
        <v>0</v>
      </c>
    </row>
    <row r="150" spans="1:6" ht="15">
      <c r="A150" s="2" t="s">
        <v>27</v>
      </c>
      <c r="B150" s="18">
        <v>75000</v>
      </c>
      <c r="C150" s="3" t="s">
        <v>157</v>
      </c>
      <c r="F150" s="35">
        <f>B150*E150</f>
        <v>0</v>
      </c>
    </row>
    <row r="152" spans="1:5" ht="15.75">
      <c r="A152" s="1" t="s">
        <v>124</v>
      </c>
      <c r="D152" s="4" t="s">
        <v>68</v>
      </c>
      <c r="E152" s="26" t="s">
        <v>99</v>
      </c>
    </row>
    <row r="153" spans="1:6" ht="15.75">
      <c r="A153" s="1" t="s">
        <v>141</v>
      </c>
      <c r="B153" s="18">
        <v>0</v>
      </c>
      <c r="C153" s="3" t="s">
        <v>177</v>
      </c>
      <c r="D153" s="3">
        <v>0</v>
      </c>
      <c r="F153" s="35">
        <f>B153*E153</f>
        <v>0</v>
      </c>
    </row>
    <row r="154" spans="1:6" ht="15">
      <c r="A154" s="2" t="s">
        <v>140</v>
      </c>
      <c r="B154" s="18">
        <v>1500000</v>
      </c>
      <c r="C154" s="3" t="s">
        <v>177</v>
      </c>
      <c r="D154" s="3">
        <v>1</v>
      </c>
      <c r="F154" s="35">
        <f>B154*E154</f>
        <v>0</v>
      </c>
    </row>
    <row r="155" spans="1:6" ht="15">
      <c r="A155" s="2" t="s">
        <v>178</v>
      </c>
      <c r="B155" s="18">
        <v>100000</v>
      </c>
      <c r="C155" s="3" t="s">
        <v>177</v>
      </c>
      <c r="D155" s="3">
        <v>1</v>
      </c>
      <c r="F155" s="35">
        <f>B155*E155</f>
        <v>0</v>
      </c>
    </row>
    <row r="156" spans="1:6" ht="15">
      <c r="A156" s="2" t="s">
        <v>179</v>
      </c>
      <c r="B156" s="18">
        <v>1000000</v>
      </c>
      <c r="C156" s="3" t="s">
        <v>177</v>
      </c>
      <c r="D156" s="3">
        <v>1</v>
      </c>
      <c r="F156" s="35">
        <f>B156*E156</f>
        <v>0</v>
      </c>
    </row>
    <row r="157" spans="1:6" ht="15">
      <c r="A157" s="2" t="s">
        <v>180</v>
      </c>
      <c r="B157" s="18">
        <v>3000000</v>
      </c>
      <c r="C157" s="3" t="s">
        <v>177</v>
      </c>
      <c r="D157" s="3">
        <v>1</v>
      </c>
      <c r="F157" s="35">
        <f>B157*E157</f>
        <v>0</v>
      </c>
    </row>
    <row r="159" spans="1:5" ht="15.75">
      <c r="A159" s="1" t="s">
        <v>43</v>
      </c>
      <c r="D159" s="4"/>
      <c r="E159" s="26" t="s">
        <v>186</v>
      </c>
    </row>
    <row r="160" spans="1:6" ht="15">
      <c r="A160" s="2" t="s">
        <v>184</v>
      </c>
      <c r="B160" s="18">
        <v>3000000</v>
      </c>
      <c r="C160" s="3" t="s">
        <v>182</v>
      </c>
      <c r="F160" s="35">
        <f>B160*E160*2</f>
        <v>0</v>
      </c>
    </row>
    <row r="161" spans="1:6" ht="15">
      <c r="A161" s="2" t="s">
        <v>183</v>
      </c>
      <c r="B161" s="18">
        <v>5000000</v>
      </c>
      <c r="C161" s="3" t="s">
        <v>185</v>
      </c>
      <c r="F161" s="35">
        <f>B161*E161*2</f>
        <v>0</v>
      </c>
    </row>
    <row r="162" spans="1:6" ht="15">
      <c r="A162" s="2" t="s">
        <v>50</v>
      </c>
      <c r="B162" s="18">
        <v>15000</v>
      </c>
      <c r="C162" s="3" t="s">
        <v>182</v>
      </c>
      <c r="F162" s="35">
        <f>B162*E162*2</f>
        <v>0</v>
      </c>
    </row>
    <row r="164" spans="1:5" ht="15.75">
      <c r="A164" s="1" t="s">
        <v>59</v>
      </c>
      <c r="E164" s="26" t="s">
        <v>100</v>
      </c>
    </row>
    <row r="165" spans="1:6" ht="15.75">
      <c r="A165" s="1" t="s">
        <v>66</v>
      </c>
      <c r="B165" s="18">
        <v>0</v>
      </c>
      <c r="C165" s="3" t="s">
        <v>181</v>
      </c>
      <c r="F165" s="35">
        <f>B165</f>
        <v>0</v>
      </c>
    </row>
    <row r="166" spans="1:6" ht="15">
      <c r="A166" s="2" t="s">
        <v>193</v>
      </c>
      <c r="B166" s="18">
        <v>400000</v>
      </c>
      <c r="C166" s="3" t="s">
        <v>181</v>
      </c>
      <c r="F166" s="35">
        <f>B166*E166*2</f>
        <v>0</v>
      </c>
    </row>
    <row r="167" spans="1:6" ht="15">
      <c r="A167" s="2" t="s">
        <v>194</v>
      </c>
      <c r="B167" s="18">
        <v>1500000</v>
      </c>
      <c r="C167" s="3" t="s">
        <v>181</v>
      </c>
      <c r="F167" s="35">
        <f>B167*E167*4</f>
        <v>0</v>
      </c>
    </row>
    <row r="168" ht="15.75">
      <c r="A168" s="1"/>
    </row>
    <row r="169" spans="1:5" ht="15.75">
      <c r="A169" s="1" t="s">
        <v>79</v>
      </c>
      <c r="E169" s="26" t="s">
        <v>101</v>
      </c>
    </row>
    <row r="170" spans="1:6" ht="15">
      <c r="A170" s="2" t="s">
        <v>80</v>
      </c>
      <c r="B170" s="18">
        <v>0</v>
      </c>
      <c r="C170" s="3" t="s">
        <v>187</v>
      </c>
      <c r="F170" s="35">
        <v>0</v>
      </c>
    </row>
    <row r="171" spans="1:6" ht="18">
      <c r="A171" s="2" t="s">
        <v>85</v>
      </c>
      <c r="B171" s="18">
        <v>3000000</v>
      </c>
      <c r="C171" s="3" t="s">
        <v>187</v>
      </c>
      <c r="F171" s="35">
        <f>E171*B171</f>
        <v>0</v>
      </c>
    </row>
    <row r="172" spans="1:6" ht="18">
      <c r="A172" s="2" t="s">
        <v>82</v>
      </c>
      <c r="B172" s="18">
        <v>5000000</v>
      </c>
      <c r="C172" s="3" t="s">
        <v>187</v>
      </c>
      <c r="F172" s="35">
        <f>E172*B172</f>
        <v>0</v>
      </c>
    </row>
    <row r="173" spans="1:6" ht="18">
      <c r="A173" s="2" t="s">
        <v>104</v>
      </c>
      <c r="B173" s="18">
        <v>2000000</v>
      </c>
      <c r="C173" s="3" t="s">
        <v>187</v>
      </c>
      <c r="F173" s="35">
        <f>E173*B173</f>
        <v>0</v>
      </c>
    </row>
    <row r="174" spans="1:6" ht="18">
      <c r="A174" s="2" t="s">
        <v>81</v>
      </c>
      <c r="B174" s="18">
        <v>60000000</v>
      </c>
      <c r="C174" s="3" t="s">
        <v>187</v>
      </c>
      <c r="F174" s="35">
        <f>E174*B174</f>
        <v>0</v>
      </c>
    </row>
    <row r="175" spans="1:6" ht="15.75">
      <c r="A175" s="1" t="s">
        <v>86</v>
      </c>
      <c r="B175" s="18">
        <v>40000000</v>
      </c>
      <c r="C175" s="3" t="s">
        <v>157</v>
      </c>
      <c r="F175" s="35">
        <f>E175*B175</f>
        <v>0</v>
      </c>
    </row>
    <row r="176" spans="1:6" ht="15.75" thickBot="1">
      <c r="A176" s="9"/>
      <c r="B176" s="22"/>
      <c r="C176" s="10"/>
      <c r="D176" s="10"/>
      <c r="E176" s="28"/>
      <c r="F176" s="36"/>
    </row>
    <row r="177" spans="5:6" ht="15.75">
      <c r="E177" s="29" t="s">
        <v>25</v>
      </c>
      <c r="F177" s="35">
        <f>SUM(F7:F176)</f>
        <v>0</v>
      </c>
    </row>
    <row r="178" ht="15.75">
      <c r="A178" s="1" t="s">
        <v>8</v>
      </c>
    </row>
    <row r="179" spans="1:6" ht="15">
      <c r="A179" s="2" t="s">
        <v>21</v>
      </c>
      <c r="C179" s="3" t="s">
        <v>177</v>
      </c>
      <c r="F179" s="35">
        <f>F177*0.1</f>
        <v>0</v>
      </c>
    </row>
    <row r="180" spans="1:6" ht="15.75" thickBot="1">
      <c r="A180" s="9"/>
      <c r="B180" s="22"/>
      <c r="C180" s="10"/>
      <c r="D180" s="10"/>
      <c r="E180" s="28"/>
      <c r="F180" s="36"/>
    </row>
    <row r="182" spans="5:6" ht="15.75">
      <c r="E182" s="29" t="s">
        <v>9</v>
      </c>
      <c r="F182" s="35">
        <f>SUM(F177:F181)</f>
        <v>0</v>
      </c>
    </row>
    <row r="184" spans="5:6" ht="15.75">
      <c r="E184" s="29" t="s">
        <v>72</v>
      </c>
      <c r="F184" s="35" t="e">
        <f>F182/B3</f>
        <v>#DIV/0!</v>
      </c>
    </row>
    <row r="187" spans="1:6" ht="15">
      <c r="A187" s="2" t="s">
        <v>84</v>
      </c>
      <c r="E187" s="30"/>
      <c r="F187" s="37"/>
    </row>
    <row r="188" spans="1:6" ht="15.75">
      <c r="A188" s="2" t="s">
        <v>83</v>
      </c>
      <c r="E188" s="31"/>
      <c r="F188" s="38"/>
    </row>
    <row r="189" spans="1:6" ht="15">
      <c r="A189" s="2" t="s">
        <v>105</v>
      </c>
      <c r="E189" s="30"/>
      <c r="F189" s="37"/>
    </row>
  </sheetData>
  <sheetProtection/>
  <printOptions/>
  <pageMargins left="0.75" right="0.75" top="1" bottom="0.9" header="0.5" footer="0.5"/>
  <pageSetup fitToHeight="2" horizontalDpi="600" verticalDpi="600" orientation="portrait" paperSize="9" scale="44" r:id="rId1"/>
  <rowBreaks count="1" manualBreakCount="1">
    <brk id="1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Lloyd Wright</dc:creator>
  <cp:keywords/>
  <dc:description/>
  <cp:lastModifiedBy>Lloyd Wright</cp:lastModifiedBy>
  <cp:lastPrinted>2006-07-05T14:53:10Z</cp:lastPrinted>
  <dcterms:created xsi:type="dcterms:W3CDTF">2005-11-11T08:44:12Z</dcterms:created>
  <dcterms:modified xsi:type="dcterms:W3CDTF">2006-12-28T00:09:15Z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1208334665</vt:i4>
  </property>
  <property fmtid="{D5CDD505-2E9C-101B-9397-08002B2CF9AE}" pid="4" name="_EmailSubje">
    <vt:lpwstr>Revised cost calculator</vt:lpwstr>
  </property>
  <property fmtid="{D5CDD505-2E9C-101B-9397-08002B2CF9AE}" pid="5" name="_AuthorEma">
    <vt:lpwstr>lwright@vivacities.org</vt:lpwstr>
  </property>
  <property fmtid="{D5CDD505-2E9C-101B-9397-08002B2CF9AE}" pid="6" name="_AuthorEmailDisplayNa">
    <vt:lpwstr>Lloyd Wright</vt:lpwstr>
  </property>
</Properties>
</file>