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05" windowWidth="16920" windowHeight="9660"/>
  </bookViews>
  <sheets>
    <sheet name="Data" sheetId="1" r:id="rId1"/>
    <sheet name="Scorecard" sheetId="2" r:id="rId2"/>
  </sheets>
  <calcPr calcId="145621"/>
  <customWorkbookViews>
    <customWorkbookView name="Despacio - Vista personalizada" guid="{0D0A1F65-9B8B-4DE3-BF2D-63BD7EBA8F77}" mergeInterval="0" personalView="1" maximized="1" windowWidth="1356" windowHeight="495" activeSheetId="1"/>
    <customWorkbookView name="Philip Verma - Vista personalizada" guid="{4F99B6BA-8BFC-4851-B0C5-540A9BB0C91C}" mergeInterval="0" personalView="1" xWindow="680" windowWidth="680" windowHeight="728" activeSheetId="2" showComments="commIndAndComment"/>
  </customWorkbookViews>
</workbook>
</file>

<file path=xl/calcChain.xml><?xml version="1.0" encoding="utf-8"?>
<calcChain xmlns="http://schemas.openxmlformats.org/spreadsheetml/2006/main">
  <c r="E42" i="2"/>
  <c r="L41"/>
  <c r="M41" s="1"/>
  <c r="I41"/>
  <c r="J41" s="1"/>
  <c r="F41"/>
  <c r="G41" s="1"/>
  <c r="L40"/>
  <c r="M40" s="1"/>
  <c r="I40"/>
  <c r="J40" s="1"/>
  <c r="F40"/>
  <c r="G40" s="1"/>
  <c r="L39"/>
  <c r="M39" s="1"/>
  <c r="M42" s="1"/>
  <c r="I39"/>
  <c r="J39" s="1"/>
  <c r="J42" s="1"/>
  <c r="F39"/>
  <c r="G39" s="1"/>
  <c r="G42" s="1"/>
  <c r="E37"/>
  <c r="L36"/>
  <c r="I36"/>
  <c r="F36"/>
  <c r="L35"/>
  <c r="I35"/>
  <c r="F35"/>
  <c r="L34"/>
  <c r="M34" s="1"/>
  <c r="I34"/>
  <c r="J34" s="1"/>
  <c r="F34"/>
  <c r="G34" s="1"/>
  <c r="L33"/>
  <c r="M33" s="1"/>
  <c r="M37" s="1"/>
  <c r="I33"/>
  <c r="J33" s="1"/>
  <c r="J37" s="1"/>
  <c r="F33"/>
  <c r="G33" s="1"/>
  <c r="E31"/>
  <c r="E44" s="1"/>
  <c r="L30"/>
  <c r="M30" s="1"/>
  <c r="M31" s="1"/>
  <c r="I30"/>
  <c r="J30" s="1"/>
  <c r="J31" s="1"/>
  <c r="F30"/>
  <c r="G30" s="1"/>
  <c r="G31" s="1"/>
  <c r="E28"/>
  <c r="L27"/>
  <c r="M27" s="1"/>
  <c r="I27"/>
  <c r="J27" s="1"/>
  <c r="F27"/>
  <c r="G27" s="1"/>
  <c r="L26"/>
  <c r="M26" s="1"/>
  <c r="I26"/>
  <c r="J26" s="1"/>
  <c r="F26"/>
  <c r="G26" s="1"/>
  <c r="L25"/>
  <c r="I25"/>
  <c r="J24" s="1"/>
  <c r="J28" s="1"/>
  <c r="F25"/>
  <c r="L24"/>
  <c r="M24" s="1"/>
  <c r="M28" s="1"/>
  <c r="I24"/>
  <c r="F24"/>
  <c r="G24" s="1"/>
  <c r="G28" s="1"/>
  <c r="L21"/>
  <c r="I21"/>
  <c r="F21"/>
  <c r="M19"/>
  <c r="E19"/>
  <c r="L18"/>
  <c r="M18" s="1"/>
  <c r="J18"/>
  <c r="I18"/>
  <c r="F18"/>
  <c r="G18" s="1"/>
  <c r="M17"/>
  <c r="L17"/>
  <c r="I17"/>
  <c r="J17" s="1"/>
  <c r="J19" s="1"/>
  <c r="G17"/>
  <c r="G19" s="1"/>
  <c r="F17"/>
  <c r="M15"/>
  <c r="E15"/>
  <c r="L14"/>
  <c r="M14" s="1"/>
  <c r="J14"/>
  <c r="I14"/>
  <c r="F14"/>
  <c r="G14" s="1"/>
  <c r="M13"/>
  <c r="L13"/>
  <c r="I13"/>
  <c r="J13" s="1"/>
  <c r="G13"/>
  <c r="F13"/>
  <c r="L12"/>
  <c r="M12" s="1"/>
  <c r="J12"/>
  <c r="I12"/>
  <c r="F12"/>
  <c r="G12" s="1"/>
  <c r="M11"/>
  <c r="L11"/>
  <c r="I11"/>
  <c r="J11" s="1"/>
  <c r="J15" s="1"/>
  <c r="G11"/>
  <c r="G15" s="1"/>
  <c r="F11"/>
  <c r="J9"/>
  <c r="E9"/>
  <c r="L8"/>
  <c r="M8" s="1"/>
  <c r="J8"/>
  <c r="I8"/>
  <c r="F8"/>
  <c r="G8" s="1"/>
  <c r="M7"/>
  <c r="L7"/>
  <c r="I7"/>
  <c r="J7" s="1"/>
  <c r="G7"/>
  <c r="F7"/>
  <c r="L6"/>
  <c r="M6" s="1"/>
  <c r="J6"/>
  <c r="I6"/>
  <c r="F6"/>
  <c r="G6" s="1"/>
  <c r="M5"/>
  <c r="L5"/>
  <c r="I5"/>
  <c r="J5" s="1"/>
  <c r="G5"/>
  <c r="F5"/>
  <c r="L4"/>
  <c r="M4" s="1"/>
  <c r="M9" s="1"/>
  <c r="J4"/>
  <c r="I4"/>
  <c r="F4"/>
  <c r="G4" s="1"/>
  <c r="G9" s="1"/>
  <c r="L1"/>
  <c r="I1"/>
  <c r="F1"/>
  <c r="J44" l="1"/>
  <c r="G37"/>
  <c r="G44"/>
  <c r="M44"/>
</calcChain>
</file>

<file path=xl/sharedStrings.xml><?xml version="1.0" encoding="utf-8"?>
<sst xmlns="http://schemas.openxmlformats.org/spreadsheetml/2006/main" count="185" uniqueCount="156">
  <si>
    <t>1,1</t>
  </si>
  <si>
    <t>1,2</t>
  </si>
  <si>
    <t>1,3</t>
  </si>
  <si>
    <t>1,4</t>
  </si>
  <si>
    <t>1,5</t>
  </si>
  <si>
    <t>2,1</t>
  </si>
  <si>
    <t>2,2</t>
  </si>
  <si>
    <t>2,3</t>
  </si>
  <si>
    <t>2,4</t>
  </si>
  <si>
    <t>3,1</t>
  </si>
  <si>
    <t>3,2</t>
  </si>
  <si>
    <t>4,1</t>
  </si>
  <si>
    <t>5,1</t>
  </si>
  <si>
    <t>5,2</t>
  </si>
  <si>
    <t>5,3</t>
  </si>
  <si>
    <t>6,1</t>
  </si>
  <si>
    <t>7,1</t>
  </si>
  <si>
    <t>7,2</t>
  </si>
  <si>
    <t>8,1</t>
  </si>
  <si>
    <t>8,2</t>
  </si>
  <si>
    <t>8,3</t>
  </si>
  <si>
    <t>HOJA DE DATOS</t>
  </si>
  <si>
    <t>INSTRUCCIONES</t>
  </si>
  <si>
    <t xml:space="preserve">Por favor exprese todas las longitudes en metros y todas las áreas en metros cuadrados. </t>
  </si>
  <si>
    <t>Detalles del Proyecto</t>
  </si>
  <si>
    <t>Ciudad</t>
  </si>
  <si>
    <t>País</t>
  </si>
  <si>
    <t>Breve descripción del proyecto.</t>
  </si>
  <si>
    <t>Fecha de calificación.</t>
  </si>
  <si>
    <t>Área de estación o desarrollo</t>
  </si>
  <si>
    <t>Notas/comentarios sobre el puntaje</t>
  </si>
  <si>
    <t>DATOS</t>
  </si>
  <si>
    <t>Por favor guarde un archivo KMZ del área de estudio, y/o el área más grande que está calificando.</t>
  </si>
  <si>
    <t>TRANSPORTAR</t>
  </si>
  <si>
    <t>Recolecte esta distancia a nivel del área de todo el sitio.</t>
  </si>
  <si>
    <t>CAMINAR</t>
  </si>
  <si>
    <t>Longitud total (en metros) de todas las fachadas de una cuadra completa.</t>
  </si>
  <si>
    <t>Longitud (en metros) de todas las fachadas de una cuadra completa con vías peatonales completas.</t>
  </si>
  <si>
    <t>Número total de entradas a lo largo de vías peatonales públicas.</t>
  </si>
  <si>
    <t>PEDALEAR</t>
  </si>
  <si>
    <t>Solo para áreas de estación</t>
  </si>
  <si>
    <t xml:space="preserve">Multiespacios de estacionamiento para bicicleta facilitados a 100 metros de todas las estaciones de transporte público. 1=Sí 0=No </t>
  </si>
  <si>
    <t>Buscar códigos de construcción/regulaciones.</t>
  </si>
  <si>
    <t>CONECTAR</t>
  </si>
  <si>
    <t>Número de intersecciones de 4 sentidos.</t>
  </si>
  <si>
    <t>Número de intersecciones de 3 sentidos.</t>
  </si>
  <si>
    <t>Número de intersecciones de 5 (o más) sentidos.</t>
  </si>
  <si>
    <t xml:space="preserve">Número de intersecciones de 4 sentidos. </t>
  </si>
  <si>
    <t>MEZCLAR</t>
  </si>
  <si>
    <t xml:space="preserve"> ¿Qué porcentaje de las unidades residenciales son consideradas asequibles? (Si no hay unidades residenciales, ingresar 100%)</t>
  </si>
  <si>
    <t>DENSIFICAR</t>
  </si>
  <si>
    <t>COMPACTAR</t>
  </si>
  <si>
    <t>Observar esto a nivel de todo el sitio</t>
  </si>
  <si>
    <t>¿Hay un sistema aplicable de bicicleta pública? 1=sí 0=no</t>
  </si>
  <si>
    <t>CAMBIAR</t>
  </si>
  <si>
    <t>Área total del terreno del desarrollo o área de estación.</t>
  </si>
  <si>
    <r>
      <t>Use la medición del área de</t>
    </r>
    <r>
      <rPr>
        <b/>
        <i/>
        <sz val="10"/>
        <color theme="1"/>
        <rFont val="Calibri"/>
        <family val="2"/>
      </rPr>
      <t>estudio</t>
    </r>
    <r>
      <rPr>
        <i/>
        <sz val="10"/>
        <color theme="1"/>
        <rFont val="Calibri"/>
        <family val="2"/>
      </rPr>
      <t>para esta medida, no la de todo el sitio.</t>
    </r>
  </si>
  <si>
    <t>Área total de carriles de estacionamiento.</t>
  </si>
  <si>
    <t>Área total del sitio de desarrollo, extendida hasta la línea central de las calles periféricas.</t>
  </si>
  <si>
    <t>Si está calificando un área de estudio dentro de un área más grande, por favor asegúrese de recolectar algunos de los siguientes datos a nivel de "todo el sitio", no solo a nivel del área de estudio. Mire más abajo "notas/comentarios" para un mayor detalle.</t>
  </si>
  <si>
    <t>Sitio/nombre del proyecto</t>
  </si>
  <si>
    <t>Número total de segmentos de vías peatonales (con fachadas de una cuadra)</t>
  </si>
  <si>
    <t>Número de edificios con más de 500 metros cuadrados de superficie construida o con más de seis unidades residenciales</t>
  </si>
  <si>
    <t xml:space="preserve">Número de edificios con estacionamiento aceptable para bicicletas </t>
  </si>
  <si>
    <t xml:space="preserve"> ¿El acceso de la bicicleta es requerido en el código de construccion o las normas del edificio? 1=Sí  0=No</t>
  </si>
  <si>
    <t>Número de intersecciones de automóviles dentro del desarrollo o área de estación y hacia la línea central de calles periféricas.</t>
  </si>
  <si>
    <t xml:space="preserve">Número de intersecciones peatonales dentro del desarrollo o área de estación y hacia la línea central de calles periféricas. </t>
  </si>
  <si>
    <t>Identificar planes y políticas a nivel del sitio. Si la información no está disponible por favor estimar.</t>
  </si>
  <si>
    <t xml:space="preserve">¿Qué porcentaje de edificios están a un radio de 500 metros de una fuente de alimentos frescos? </t>
  </si>
  <si>
    <t>Sólo para áreas de estación</t>
  </si>
  <si>
    <t xml:space="preserve">(Sólo para desarrollos) Número de segmentos de calles, excluyendo calles peatonales. </t>
  </si>
  <si>
    <t xml:space="preserve">(Sólo para áreas de estación) Identificar el edificio que se encuentra más lejano, a una distancia caminable, de calles seguras para el uso de la bicicleta, excluyendo edificios que se encuentren extremadamente lejos y sean atípicos. Mida la distancia de caminata (en metros) desde el edificio a la vía segura para el uso de la bicicleta.  </t>
  </si>
  <si>
    <t xml:space="preserve">(Sólo para desarrollos) ¿Cuál es la longitud (en metros) de la cuadra más larga que se ubica completamente dentro del desarrollo? </t>
  </si>
  <si>
    <t xml:space="preserve">(Sólo para áreas de estaciones) Estimar la longitud (en metros) de cada cuadra que se ubica completamente dentro del área de estación. ¿Cuál es la longitud de la cuadra en el percentil 90avo? (en el 10mo las cuadras son las más largas y en el 90avo son las más cortas) </t>
  </si>
  <si>
    <t>(Sólo para desarrollos) ¿Qué proporción del área construida total es de uso residencial? (porcentaje xx% o .xx)</t>
  </si>
  <si>
    <t>(Sólo para desarrollos) ¿Qué proporción del área construida total cercana al desarrollo es de uso residencial?  (porcentaje xx% o .xx)</t>
  </si>
  <si>
    <t>(Sólo para desarrollos) Línea base de densidad – Coeficiente de utilización del suelo (CUS) (promedio de los dos proyectos de referencia)</t>
  </si>
  <si>
    <t>(Sólo para desarrollos) Densidad del proyecto - CUS</t>
  </si>
  <si>
    <t xml:space="preserve">(Sólo para áreas de estación) Total de población residencial, empleos y visitantes en el distrito de referencia. </t>
  </si>
  <si>
    <t>(Sólo para áreas de estación) Total de población residencial, empleos y visitantes en el área de estación.</t>
  </si>
  <si>
    <t xml:space="preserve">(Sólo para desarrollos) Número de lados que colindan con sitios urbanizados existentes  (de 4). </t>
  </si>
  <si>
    <t>(Sólo para áreas de estación) Área total de predios o propiedades desarrollables dentro del área de estación definida.</t>
  </si>
  <si>
    <t xml:space="preserve">(Sólo para áreas de estación) Área total de predios o propiedades desarrollables que se encuentran urbanizadas – mirar definición. </t>
  </si>
  <si>
    <t xml:space="preserve">Número de líneas de transporte público regular en la misma área </t>
  </si>
  <si>
    <r>
      <t>Use el área de</t>
    </r>
    <r>
      <rPr>
        <b/>
        <i/>
        <sz val="10"/>
        <color theme="1"/>
        <rFont val="Calibri"/>
        <family val="2"/>
      </rPr>
      <t>todo el sitio,</t>
    </r>
    <r>
      <rPr>
        <i/>
        <sz val="10"/>
        <color theme="1"/>
        <rFont val="Calibri"/>
        <family val="2"/>
      </rPr>
      <t>no sólo el área de estudio</t>
    </r>
  </si>
  <si>
    <t>2. Si no hay transporte público de alta capacidad, ¿cuál es la distancia de caminata (en metros) a la entrada de un edificio que se encuentra más alejado de un servicio de transporte público que esté conectado a una estación de transporte público de alta capacidad en menos de 5 kilómetros?</t>
  </si>
  <si>
    <t>Vías Peatonales</t>
  </si>
  <si>
    <t>Porcentaje de la fachada de cuadra con vías peatonales completas y accesibles para sillas de ruedas.</t>
  </si>
  <si>
    <t>Porcentaje de intersecciones con cruces
peatonales completos y accesibles para silla de ruedas en todas las direcciones.</t>
  </si>
  <si>
    <t>Porcentaje de los segmentos de vías peatonales que proporciona contacto visual con la actividad interior del edificio.</t>
  </si>
  <si>
    <t>Cruces Peatonales</t>
  </si>
  <si>
    <t>Fachadas visualmente activas</t>
  </si>
  <si>
    <t>Fachadas físicamente permeables</t>
  </si>
  <si>
    <t>Número promedio de entradas peatonales a tiendas y edificios por cada 100 metros de fachada de cuadra.</t>
  </si>
  <si>
    <t>Sombra y refugio</t>
  </si>
  <si>
    <t>Porcentaje de los segmentos de las vías peatonales que incorporan adecuadamente el elemento de sombra o refugio.</t>
  </si>
  <si>
    <t>Número de los segmentos de las vías peatonales que incorporan adecuadamente el elemento de sombra o refugio.</t>
  </si>
  <si>
    <t>Porcentaje total los segmentos de calle con vías ciclistas seguras y completas.</t>
  </si>
  <si>
    <t>Red ciclista</t>
  </si>
  <si>
    <t>Estacionamiento para bicicletas en estaciones de transporte público</t>
  </si>
  <si>
    <t>En todas las estaciones de transporte público se proporcionan instalaciones seguras y multiespacios para el estacionamiento de bicicletas.</t>
  </si>
  <si>
    <t>Estacionamiento para bicicletas en los edificios</t>
  </si>
  <si>
    <t>Porcentaje de edificios que proporcionan estacionamiento seguro para bicicletas</t>
  </si>
  <si>
    <t>Acceso para bicicletas en los edificios</t>
  </si>
  <si>
    <t>Los edificios permiten acceso para bicicletas y estacionamiento dentro de espacios controlados por el arrendatario.</t>
  </si>
  <si>
    <t xml:space="preserve">Puntos max. </t>
  </si>
  <si>
    <t>Calificación</t>
  </si>
  <si>
    <t>Apuntes</t>
  </si>
  <si>
    <t>Medidas</t>
  </si>
  <si>
    <t>Calificación de caminar</t>
  </si>
  <si>
    <t>Calificación de pedalear</t>
  </si>
  <si>
    <t>Calificación de conectar</t>
  </si>
  <si>
    <t>Cuadras pequeñas</t>
  </si>
  <si>
    <t>Proporción de las intersecciones
peatonales e intersecciones de vehículos
automotores</t>
  </si>
  <si>
    <t>Conectividad priorizada</t>
  </si>
  <si>
    <t xml:space="preserve">TRANSPORTAR </t>
  </si>
  <si>
    <t>Distancia de caminata al transporte público</t>
  </si>
  <si>
    <t>Distancia a pie a la estación de transporte público masivo más cercana</t>
  </si>
  <si>
    <t xml:space="preserve">Usos complementarios </t>
  </si>
  <si>
    <t>¿Desarrollo es internamente complementario? 1=sí</t>
  </si>
  <si>
    <t>¿Desarrollo es contextualmente complementario? 1=sí</t>
  </si>
  <si>
    <t>Porcentaje de los edificios que están a 500m a pie de una fuente de alimento fresco</t>
  </si>
  <si>
    <t>Accesibilidad a Alimentos</t>
  </si>
  <si>
    <t>Porcentaje de unidades residenciales proporcionadas como vivienda económica</t>
  </si>
  <si>
    <t>Vivienda Económica</t>
  </si>
  <si>
    <t>Densidad de uso de suelo</t>
  </si>
  <si>
    <t>Densidad promedio comparada con las condiciones locales</t>
  </si>
  <si>
    <t>Calificación de mezclar</t>
  </si>
  <si>
    <t>Calificación de densificar</t>
  </si>
  <si>
    <t>Calificación de compactar</t>
  </si>
  <si>
    <t>Calificación de Cambiar</t>
  </si>
  <si>
    <t xml:space="preserve">Sitio Urbano </t>
  </si>
  <si>
    <t>Número de lados del desarrollo colindantes con sitios urbanizados existentes.</t>
  </si>
  <si>
    <t>Opciones de transporte</t>
  </si>
  <si>
    <t>Número de diferentes opciones de transporte que son accesibles dentro de una distancia caminable</t>
  </si>
  <si>
    <t>Número de líneas de transporte normal</t>
  </si>
  <si>
    <t>Sistema de bicicleta pública</t>
  </si>
  <si>
    <t>El total del área dedicada al estacionamiento
fuera de la vía pública como un porcentaje del área total del terreno del desarrollo.</t>
  </si>
  <si>
    <t>Densidad de accesos para automóviles</t>
  </si>
  <si>
    <t>Número promedio de accesos para auto
por cada 100 metros del frente de la
cuadra.</t>
  </si>
  <si>
    <t>Estacionamiento en vía pública y áreas de circulación</t>
  </si>
  <si>
    <t>Estacionamiento fuera de la vía pública</t>
  </si>
  <si>
    <t>El área total dedicada a la superficie de rodamiento y el estacionamiento de vehículos en la vía pública como porcentaje del área total del terreno del desarrollo.</t>
  </si>
  <si>
    <t xml:space="preserve">Puntos Totales </t>
  </si>
  <si>
    <t xml:space="preserve">1. ¿Cuál es la distancia de caminata (en metros) a  la entrada del edificio que se encuentra más alejado de una estación de transporte público de alta capacidad? (si no hay ninguna, deje en blanco y conteste la pregunta 2.) </t>
  </si>
  <si>
    <t>(Sólo para áreas de estación) Determine el uso predominante en el área de la estación. ¿A qué área del total construida corresponde? (porcentaje xx% o .xx)</t>
  </si>
  <si>
    <t>Identificar planes y políticas para estacionamiento fuera de vía  a nivel de todo el sitio. Si la información no está disponible por favor estimar.</t>
  </si>
  <si>
    <t>Distancia de la cuadra más larga (en su lado más largo).</t>
  </si>
  <si>
    <r>
      <t xml:space="preserve">Número de intersecciones que requieren </t>
    </r>
    <r>
      <rPr>
        <sz val="10"/>
        <color rgb="FFFF0000"/>
        <rFont val="Calibri"/>
        <family val="2"/>
      </rPr>
      <t>(infraestructura para cruces peatonales)</t>
    </r>
    <r>
      <rPr>
        <sz val="10"/>
        <color rgb="FF000000"/>
        <rFont val="Calibri"/>
        <family val="2"/>
      </rPr>
      <t xml:space="preserve"> instalaciones de cruceros peatonales. </t>
    </r>
  </si>
  <si>
    <r>
      <t xml:space="preserve">Número de estas intersecciones con </t>
    </r>
    <r>
      <rPr>
        <sz val="10"/>
        <color rgb="FFFF0000"/>
        <rFont val="Calibri"/>
        <family val="2"/>
      </rPr>
      <t xml:space="preserve">(cruces peatonales) </t>
    </r>
    <r>
      <rPr>
        <sz val="10"/>
        <color rgb="FF000000"/>
        <rFont val="Calibri"/>
        <family val="2"/>
      </rPr>
      <t xml:space="preserve">cruceros peatonales calificados. </t>
    </r>
  </si>
  <si>
    <r>
      <t>Número de segmentos de vias peatonales públicas que califican</t>
    </r>
    <r>
      <rPr>
        <sz val="10"/>
        <color rgb="FF000000"/>
        <rFont val="Calibri"/>
        <family val="2"/>
      </rPr>
      <t xml:space="preserve"> como visualmente activas.</t>
    </r>
  </si>
  <si>
    <r>
      <t xml:space="preserve">(Sólo para desarrollos) Número de segmentos de calles </t>
    </r>
    <r>
      <rPr>
        <sz val="10"/>
        <color rgb="FFFF0000"/>
        <rFont val="Calibri"/>
        <family val="2"/>
      </rPr>
      <t>(seguras para el uso de la bicicleta)</t>
    </r>
    <r>
      <rPr>
        <sz val="10"/>
        <color rgb="FF000000"/>
        <rFont val="Calibri"/>
        <family val="2"/>
      </rPr>
      <t xml:space="preserve"> con condiciones ciclistas seguras. </t>
    </r>
  </si>
  <si>
    <t xml:space="preserve">Número de líneas de transporte público de alta capacidad en un radio de 1 kilómetro alrededor del área de desarrollo, SIN incluir la estación de transporte principal.   </t>
  </si>
  <si>
    <r>
      <t>Cuantificar la superficie total de las áreas de estacionamiento fuera de vía (excepto el estacionamiento esencial mencionado antes) en el desarrollo, incluyendo todas los accesos relacionados desde en la línea de la calle. (</t>
    </r>
    <r>
      <rPr>
        <sz val="10"/>
        <color rgb="FFFF0000"/>
        <rFont val="Calibri"/>
        <family val="2"/>
      </rPr>
      <t>comenzando desde que se termina la calle</t>
    </r>
    <r>
      <rPr>
        <sz val="10"/>
        <color rgb="FF000000"/>
        <rFont val="Calibri"/>
        <family val="2"/>
      </rPr>
      <t>)</t>
    </r>
  </si>
  <si>
    <t>Número total de accesos que intersecta una vía peatonal.</t>
  </si>
  <si>
    <t>Área total de los carriles de tráfico, incluyendo las áreas de las intersecciones pero sin la duplicar su contabilización .</t>
  </si>
</sst>
</file>

<file path=xl/styles.xml><?xml version="1.0" encoding="utf-8"?>
<styleSheet xmlns="http://schemas.openxmlformats.org/spreadsheetml/2006/main">
  <fonts count="29">
    <font>
      <sz val="11"/>
      <color theme="1"/>
      <name val="Calibri"/>
      <family val="2"/>
    </font>
    <font>
      <sz val="8.8000000000000007"/>
      <color theme="1"/>
      <name val="Arial"/>
      <family val="2"/>
    </font>
    <font>
      <i/>
      <sz val="11"/>
      <color theme="1"/>
      <name val="Calibri"/>
      <family val="2"/>
    </font>
    <font>
      <b/>
      <sz val="12"/>
      <color rgb="FFFF0000"/>
      <name val="Arial"/>
      <family val="2"/>
    </font>
    <font>
      <sz val="10"/>
      <color rgb="FF000000"/>
      <name val="Avenir Book"/>
    </font>
    <font>
      <b/>
      <sz val="14"/>
      <color rgb="FF000000"/>
      <name val="Avenir Book"/>
    </font>
    <font>
      <sz val="14"/>
      <color rgb="FF000000"/>
      <name val="Avenir Book"/>
    </font>
    <font>
      <b/>
      <sz val="14"/>
      <color theme="0"/>
      <name val="Avenir Book"/>
    </font>
    <font>
      <sz val="14"/>
      <color theme="0"/>
      <name val="Avenir Book"/>
    </font>
    <font>
      <sz val="11"/>
      <color rgb="FF000000"/>
      <name val="Avenir Book"/>
    </font>
    <font>
      <b/>
      <sz val="12"/>
      <color rgb="FF000000"/>
      <name val="Avenir Book"/>
    </font>
    <font>
      <b/>
      <sz val="10"/>
      <color rgb="FF000000"/>
      <name val="Avenir Book"/>
    </font>
    <font>
      <b/>
      <sz val="12"/>
      <color theme="0"/>
      <name val="Avenir Book"/>
    </font>
    <font>
      <sz val="10"/>
      <color rgb="FF000000"/>
      <name val="Calibri"/>
      <family val="2"/>
    </font>
    <font>
      <b/>
      <sz val="10"/>
      <color rgb="FF000000"/>
      <name val="Calibri"/>
      <family val="2"/>
    </font>
    <font>
      <i/>
      <sz val="8.8000000000000007"/>
      <color theme="1"/>
      <name val="Arial"/>
      <family val="2"/>
    </font>
    <font>
      <i/>
      <sz val="10"/>
      <color rgb="FF000000"/>
      <name val="Calibri"/>
      <family val="2"/>
    </font>
    <font>
      <b/>
      <i/>
      <sz val="10"/>
      <color rgb="FF000000"/>
      <name val="Calibri"/>
      <family val="2"/>
    </font>
    <font>
      <i/>
      <sz val="10"/>
      <color theme="1"/>
      <name val="Calibri"/>
      <family val="2"/>
    </font>
    <font>
      <b/>
      <sz val="9"/>
      <color rgb="FFFFFFFF"/>
      <name val="Arial"/>
      <family val="2"/>
    </font>
    <font>
      <b/>
      <i/>
      <sz val="9"/>
      <color rgb="FFFFFFFF"/>
      <name val="Arial"/>
      <family val="2"/>
    </font>
    <font>
      <i/>
      <sz val="11"/>
      <color rgb="FF000000"/>
      <name val="Calibri"/>
      <family val="2"/>
    </font>
    <font>
      <i/>
      <sz val="10"/>
      <color rgb="FFFFFFFF"/>
      <name val="Calibri"/>
      <family val="2"/>
    </font>
    <font>
      <i/>
      <sz val="9"/>
      <color rgb="FF000000"/>
      <name val="Arial"/>
      <family val="2"/>
    </font>
    <font>
      <b/>
      <sz val="9"/>
      <color rgb="FF000000"/>
      <name val="Arial"/>
      <family val="2"/>
    </font>
    <font>
      <sz val="9"/>
      <color rgb="FF000000"/>
      <name val="Arial"/>
      <family val="2"/>
    </font>
    <font>
      <sz val="10"/>
      <color rgb="FFFF0000"/>
      <name val="Calibri"/>
      <family val="2"/>
    </font>
    <font>
      <b/>
      <i/>
      <sz val="10"/>
      <color theme="1"/>
      <name val="Calibri"/>
      <family val="2"/>
    </font>
    <font>
      <sz val="11"/>
      <color theme="1"/>
      <name val="Calibri"/>
      <family val="2"/>
    </font>
  </fonts>
  <fills count="9">
    <fill>
      <patternFill patternType="none"/>
    </fill>
    <fill>
      <patternFill patternType="gray125"/>
    </fill>
    <fill>
      <patternFill patternType="solid">
        <fgColor theme="1" tint="0.249977111117893"/>
        <bgColor indexed="64"/>
      </patternFill>
    </fill>
    <fill>
      <patternFill patternType="solid">
        <fgColor rgb="FF38761D"/>
        <bgColor indexed="64"/>
      </patternFill>
    </fill>
    <fill>
      <patternFill patternType="solid">
        <fgColor rgb="FF4F6228"/>
        <bgColor indexed="64"/>
      </patternFill>
    </fill>
    <fill>
      <patternFill patternType="solid">
        <fgColor rgb="FFF1C232"/>
        <bgColor indexed="64"/>
      </patternFill>
    </fill>
    <fill>
      <patternFill patternType="solid">
        <fgColor theme="2"/>
        <bgColor indexed="64"/>
      </patternFill>
    </fill>
    <fill>
      <patternFill patternType="solid">
        <fgColor theme="3" tint="0.79995117038483843"/>
        <bgColor indexed="64"/>
      </patternFill>
    </fill>
    <fill>
      <patternFill patternType="solid">
        <fgColor theme="5" tint="0.79995117038483843"/>
        <bgColor indexed="64"/>
      </patternFill>
    </fill>
  </fills>
  <borders count="19">
    <border>
      <left/>
      <right/>
      <top/>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diagonal/>
    </border>
    <border>
      <left/>
      <right style="medium">
        <color indexed="0"/>
      </right>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BFBFBF"/>
      </left>
      <right/>
      <top style="medium">
        <color rgb="FFBFBFBF"/>
      </top>
      <bottom style="medium">
        <color rgb="FFBFBFBF"/>
      </bottom>
      <diagonal/>
    </border>
    <border>
      <left style="medium">
        <color rgb="FFBFBFBF"/>
      </left>
      <right/>
      <top style="medium">
        <color rgb="FFBFBFBF"/>
      </top>
      <bottom style="medium">
        <color rgb="FFCCCCCC"/>
      </bottom>
      <diagonal/>
    </border>
    <border>
      <left/>
      <right style="medium">
        <color rgb="FFCCCCCC"/>
      </right>
      <top style="medium">
        <color rgb="FFBFBFBF"/>
      </top>
      <bottom style="medium">
        <color rgb="FFCCCCCC"/>
      </bottom>
      <diagonal/>
    </border>
    <border>
      <left/>
      <right/>
      <top/>
      <bottom style="medium">
        <color rgb="FFBFBFBF"/>
      </bottom>
      <diagonal/>
    </border>
  </borders>
  <cellStyleXfs count="11">
    <xf numFmtId="0" fontId="0" fillId="0" borderId="0"/>
    <xf numFmtId="9"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cellStyleXfs>
  <cellXfs count="73">
    <xf numFmtId="0" fontId="0" fillId="0" borderId="0" xfId="0"/>
    <xf numFmtId="0" fontId="1" fillId="0" borderId="0" xfId="2" applyFont="1" applyBorder="1" applyAlignment="1">
      <alignment wrapText="1"/>
    </xf>
    <xf numFmtId="0" fontId="4" fillId="0" borderId="0" xfId="2" applyFont="1" applyFill="1" applyAlignment="1">
      <alignment wrapText="1"/>
    </xf>
    <xf numFmtId="0" fontId="5" fillId="0" borderId="1" xfId="2" applyFont="1" applyBorder="1" applyAlignment="1">
      <alignment wrapText="1"/>
    </xf>
    <xf numFmtId="0" fontId="5" fillId="0" borderId="2" xfId="2" applyFont="1" applyBorder="1" applyAlignment="1">
      <alignment wrapText="1"/>
    </xf>
    <xf numFmtId="0" fontId="5" fillId="0" borderId="3" xfId="2" applyFont="1" applyBorder="1" applyAlignment="1">
      <alignment wrapText="1"/>
    </xf>
    <xf numFmtId="0" fontId="6" fillId="0" borderId="0" xfId="2" applyFont="1" applyAlignment="1">
      <alignment wrapText="1"/>
    </xf>
    <xf numFmtId="0" fontId="7" fillId="2" borderId="4" xfId="2" applyFont="1" applyFill="1" applyBorder="1" applyAlignment="1">
      <alignment wrapText="1"/>
    </xf>
    <xf numFmtId="0" fontId="7" fillId="2" borderId="0" xfId="2" applyFont="1" applyFill="1" applyBorder="1" applyAlignment="1">
      <alignment wrapText="1"/>
    </xf>
    <xf numFmtId="0" fontId="7" fillId="2" borderId="5" xfId="2" applyFont="1" applyFill="1" applyBorder="1" applyAlignment="1">
      <alignment wrapText="1"/>
    </xf>
    <xf numFmtId="0" fontId="8" fillId="0" borderId="0" xfId="2" applyFont="1" applyFill="1" applyAlignment="1">
      <alignment wrapText="1"/>
    </xf>
    <xf numFmtId="0" fontId="4" fillId="0" borderId="4" xfId="2" applyFont="1" applyBorder="1" applyAlignment="1">
      <alignment wrapText="1"/>
    </xf>
    <xf numFmtId="0" fontId="9" fillId="0" borderId="0" xfId="2" applyFont="1" applyBorder="1" applyAlignment="1">
      <alignment vertical="center" wrapText="1"/>
    </xf>
    <xf numFmtId="0" fontId="4" fillId="0" borderId="5" xfId="2" applyFont="1" applyBorder="1" applyAlignment="1">
      <alignment wrapText="1"/>
    </xf>
    <xf numFmtId="0" fontId="4" fillId="0" borderId="0" xfId="2" applyFont="1" applyBorder="1" applyAlignment="1">
      <alignment vertical="center" wrapText="1"/>
    </xf>
    <xf numFmtId="0" fontId="10" fillId="0" borderId="4" xfId="2" applyFont="1" applyBorder="1" applyAlignment="1">
      <alignment wrapText="1"/>
    </xf>
    <xf numFmtId="0" fontId="10" fillId="0" borderId="0" xfId="2" applyFont="1" applyBorder="1" applyAlignment="1">
      <alignment wrapText="1"/>
    </xf>
    <xf numFmtId="0" fontId="10" fillId="0" borderId="5" xfId="2" applyFont="1" applyBorder="1" applyAlignment="1">
      <alignment wrapText="1"/>
    </xf>
    <xf numFmtId="0" fontId="11" fillId="0" borderId="6" xfId="2" applyFont="1" applyBorder="1" applyAlignment="1">
      <alignment wrapText="1"/>
    </xf>
    <xf numFmtId="0" fontId="11" fillId="0" borderId="7" xfId="2" applyFont="1" applyBorder="1" applyAlignment="1">
      <alignment wrapText="1"/>
    </xf>
    <xf numFmtId="0" fontId="10" fillId="0" borderId="7" xfId="2" applyFont="1" applyBorder="1" applyAlignment="1">
      <alignment wrapText="1"/>
    </xf>
    <xf numFmtId="0" fontId="11" fillId="0" borderId="8" xfId="2" applyFont="1" applyBorder="1" applyAlignment="1">
      <alignment wrapText="1"/>
    </xf>
    <xf numFmtId="9" fontId="9" fillId="0" borderId="0" xfId="1" applyFont="1" applyBorder="1" applyAlignment="1">
      <alignment vertical="center" wrapText="1"/>
    </xf>
    <xf numFmtId="0" fontId="12" fillId="2" borderId="4" xfId="2" applyFont="1" applyFill="1" applyBorder="1" applyAlignment="1">
      <alignment wrapText="1"/>
    </xf>
    <xf numFmtId="0" fontId="4" fillId="0" borderId="0" xfId="2" applyFont="1" applyFill="1" applyAlignment="1">
      <alignment horizontal="center" wrapText="1"/>
    </xf>
    <xf numFmtId="0" fontId="5" fillId="0" borderId="2" xfId="2" applyFont="1" applyBorder="1" applyAlignment="1">
      <alignment horizontal="center" wrapText="1"/>
    </xf>
    <xf numFmtId="0" fontId="7" fillId="2" borderId="0" xfId="2" applyFont="1" applyFill="1" applyBorder="1" applyAlignment="1">
      <alignment horizontal="center" wrapText="1"/>
    </xf>
    <xf numFmtId="0" fontId="10" fillId="0" borderId="0" xfId="2" applyFont="1" applyBorder="1" applyAlignment="1">
      <alignment horizontal="center" wrapText="1"/>
    </xf>
    <xf numFmtId="0" fontId="11" fillId="0" borderId="0" xfId="2" applyFont="1" applyBorder="1" applyAlignment="1">
      <alignment horizontal="center" vertical="center" wrapText="1"/>
    </xf>
    <xf numFmtId="0" fontId="10" fillId="0" borderId="7" xfId="2" applyFont="1" applyBorder="1" applyAlignment="1">
      <alignment horizontal="center" wrapText="1"/>
    </xf>
    <xf numFmtId="0" fontId="2" fillId="0" borderId="0" xfId="2" applyFont="1" applyBorder="1"/>
    <xf numFmtId="0" fontId="0" fillId="0" borderId="0" xfId="2" applyFont="1" applyBorder="1" applyAlignment="1">
      <alignment horizontal="center" readingOrder="1"/>
    </xf>
    <xf numFmtId="0" fontId="15" fillId="0" borderId="0" xfId="2" applyFont="1" applyBorder="1" applyAlignment="1">
      <alignment wrapText="1"/>
    </xf>
    <xf numFmtId="0" fontId="19" fillId="3" borderId="0" xfId="2" applyFont="1" applyFill="1" applyAlignment="1">
      <alignment vertical="center" wrapText="1"/>
    </xf>
    <xf numFmtId="0" fontId="19" fillId="3" borderId="0" xfId="2" applyFont="1" applyFill="1" applyAlignment="1">
      <alignment horizontal="center" vertical="center" wrapText="1"/>
    </xf>
    <xf numFmtId="0" fontId="3" fillId="0" borderId="0" xfId="2" applyFont="1" applyAlignment="1">
      <alignment vertical="center" wrapText="1"/>
    </xf>
    <xf numFmtId="0" fontId="0" fillId="0" borderId="0" xfId="2" applyFont="1" applyAlignment="1">
      <alignment wrapText="1"/>
    </xf>
    <xf numFmtId="0" fontId="13" fillId="4" borderId="0" xfId="2" applyFont="1" applyFill="1" applyAlignment="1">
      <alignment vertical="center" wrapText="1"/>
    </xf>
    <xf numFmtId="0" fontId="16" fillId="4" borderId="0" xfId="2" applyFont="1" applyFill="1" applyAlignment="1">
      <alignment vertical="center" wrapText="1"/>
    </xf>
    <xf numFmtId="0" fontId="13" fillId="0" borderId="9" xfId="2" applyFont="1" applyBorder="1" applyAlignment="1">
      <alignment vertical="center" wrapText="1"/>
    </xf>
    <xf numFmtId="0" fontId="22" fillId="0" borderId="10" xfId="2" applyFont="1" applyBorder="1" applyAlignment="1">
      <alignment vertical="center" wrapText="1"/>
    </xf>
    <xf numFmtId="0" fontId="13" fillId="0" borderId="11" xfId="2" applyFont="1" applyBorder="1" applyAlignment="1">
      <alignment vertical="center" wrapText="1"/>
    </xf>
    <xf numFmtId="0" fontId="22" fillId="0" borderId="12" xfId="2" applyFont="1" applyBorder="1" applyAlignment="1">
      <alignment vertical="center" wrapText="1"/>
    </xf>
    <xf numFmtId="0" fontId="14" fillId="5" borderId="11" xfId="2" applyFont="1" applyFill="1" applyBorder="1" applyAlignment="1">
      <alignment vertical="center" wrapText="1"/>
    </xf>
    <xf numFmtId="0" fontId="17" fillId="5" borderId="12" xfId="2" applyFont="1" applyFill="1" applyBorder="1" applyAlignment="1">
      <alignment vertical="center" wrapText="1"/>
    </xf>
    <xf numFmtId="0" fontId="16" fillId="0" borderId="12" xfId="2" applyFont="1" applyBorder="1" applyAlignment="1">
      <alignment vertical="center" wrapText="1"/>
    </xf>
    <xf numFmtId="0" fontId="16" fillId="0" borderId="12" xfId="2" applyFont="1" applyBorder="1" applyAlignment="1">
      <alignment vertical="center"/>
    </xf>
    <xf numFmtId="0" fontId="18" fillId="0" borderId="12" xfId="2" applyFont="1" applyBorder="1" applyAlignment="1">
      <alignment vertical="center" wrapText="1"/>
    </xf>
    <xf numFmtId="0" fontId="25" fillId="0" borderId="13" xfId="2" applyFont="1" applyBorder="1" applyAlignment="1">
      <alignment horizontal="right" vertical="center" wrapText="1"/>
    </xf>
    <xf numFmtId="0" fontId="25" fillId="0" borderId="14" xfId="2" applyFont="1" applyBorder="1" applyAlignment="1">
      <alignment horizontal="right" vertical="center" wrapText="1"/>
    </xf>
    <xf numFmtId="0" fontId="24" fillId="5" borderId="13" xfId="2" applyFont="1" applyFill="1" applyBorder="1" applyAlignment="1">
      <alignment vertical="center" wrapText="1"/>
    </xf>
    <xf numFmtId="0" fontId="24" fillId="5" borderId="14" xfId="2" applyFont="1" applyFill="1" applyBorder="1" applyAlignment="1">
      <alignment vertical="center" wrapText="1"/>
    </xf>
    <xf numFmtId="0" fontId="25" fillId="0" borderId="13" xfId="2" applyFont="1" applyBorder="1" applyAlignment="1">
      <alignment vertical="center" wrapText="1"/>
    </xf>
    <xf numFmtId="0" fontId="25" fillId="0" borderId="14" xfId="2" applyFont="1" applyBorder="1" applyAlignment="1">
      <alignment vertical="center" wrapText="1"/>
    </xf>
    <xf numFmtId="0" fontId="23" fillId="0" borderId="13" xfId="2" applyFont="1" applyBorder="1" applyAlignment="1">
      <alignment horizontal="right" vertical="center" wrapText="1"/>
    </xf>
    <xf numFmtId="0" fontId="23" fillId="0" borderId="14" xfId="2" applyFont="1" applyBorder="1" applyAlignment="1">
      <alignment horizontal="right" vertical="center" wrapText="1"/>
    </xf>
    <xf numFmtId="0" fontId="23" fillId="0" borderId="13" xfId="2" applyFont="1" applyBorder="1" applyAlignment="1">
      <alignment vertical="center" wrapText="1"/>
    </xf>
    <xf numFmtId="0" fontId="23" fillId="0" borderId="14" xfId="2" applyFont="1" applyBorder="1" applyAlignment="1">
      <alignment vertical="center" wrapText="1"/>
    </xf>
    <xf numFmtId="0" fontId="13" fillId="0" borderId="15" xfId="2" applyFont="1" applyBorder="1" applyAlignment="1">
      <alignment horizontal="center" vertical="center"/>
    </xf>
    <xf numFmtId="0" fontId="13" fillId="0" borderId="10" xfId="2" applyFont="1" applyBorder="1" applyAlignment="1">
      <alignment horizontal="center" vertical="center"/>
    </xf>
    <xf numFmtId="0" fontId="14" fillId="5" borderId="15" xfId="2" applyFont="1" applyFill="1" applyBorder="1" applyAlignment="1">
      <alignment horizontal="center" vertical="center" wrapText="1"/>
    </xf>
    <xf numFmtId="0" fontId="14" fillId="5" borderId="10" xfId="2" applyFont="1" applyFill="1" applyBorder="1" applyAlignment="1">
      <alignment horizontal="center" vertical="center" wrapText="1"/>
    </xf>
    <xf numFmtId="0" fontId="23" fillId="0" borderId="16" xfId="2" applyFont="1" applyBorder="1" applyAlignment="1">
      <alignment horizontal="right" vertical="center" wrapText="1"/>
    </xf>
    <xf numFmtId="0" fontId="23" fillId="0" borderId="17" xfId="2" applyFont="1" applyBorder="1" applyAlignment="1">
      <alignment horizontal="right" vertical="center" wrapText="1"/>
    </xf>
    <xf numFmtId="0" fontId="0" fillId="0" borderId="0" xfId="0"/>
    <xf numFmtId="0" fontId="13" fillId="4" borderId="18" xfId="2" applyFont="1" applyFill="1" applyBorder="1" applyAlignment="1">
      <alignment horizontal="center" vertical="center" wrapText="1"/>
    </xf>
    <xf numFmtId="0" fontId="20" fillId="3" borderId="0" xfId="2" applyFont="1" applyFill="1" applyAlignment="1">
      <alignment vertical="center" wrapText="1"/>
    </xf>
    <xf numFmtId="0" fontId="0" fillId="0" borderId="0" xfId="2" applyFont="1" applyAlignment="1">
      <alignment wrapText="1"/>
    </xf>
    <xf numFmtId="0" fontId="21" fillId="0" borderId="0" xfId="2" applyFont="1" applyAlignment="1">
      <alignment vertical="center"/>
    </xf>
    <xf numFmtId="0" fontId="21" fillId="0" borderId="0" xfId="2" applyFont="1" applyAlignment="1">
      <alignment vertical="top" wrapText="1"/>
    </xf>
    <xf numFmtId="0" fontId="13" fillId="6" borderId="7" xfId="2" applyFont="1" applyFill="1" applyBorder="1" applyAlignment="1">
      <alignment horizontal="center" wrapText="1"/>
    </xf>
    <xf numFmtId="0" fontId="13" fillId="7" borderId="7" xfId="2" applyFont="1" applyFill="1" applyBorder="1" applyAlignment="1">
      <alignment horizontal="center" wrapText="1"/>
    </xf>
    <xf numFmtId="0" fontId="13" fillId="8" borderId="7" xfId="2" applyFont="1" applyFill="1" applyBorder="1" applyAlignment="1">
      <alignment horizontal="center" wrapText="1"/>
    </xf>
  </cellXfs>
  <cellStyles count="11">
    <cellStyle name="Bold text" xfId="3"/>
    <cellStyle name="Col header" xfId="7"/>
    <cellStyle name="Date" xfId="8"/>
    <cellStyle name="Date &amp; time" xfId="10"/>
    <cellStyle name="Money" xfId="5"/>
    <cellStyle name="Normal" xfId="0" builtinId="0"/>
    <cellStyle name="Number" xfId="4"/>
    <cellStyle name="Percent" xfId="1" builtinId="5"/>
    <cellStyle name="Percentage" xfId="6"/>
    <cellStyle name="Text" xfId="2"/>
    <cellStyle name="Time"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04"/>
  <sheetViews>
    <sheetView tabSelected="1" zoomScale="70" zoomScaleNormal="70" workbookViewId="0">
      <selection activeCell="A68" sqref="A68"/>
    </sheetView>
  </sheetViews>
  <sheetFormatPr defaultColWidth="9.140625" defaultRowHeight="15"/>
  <cols>
    <col min="1" max="1" width="51.7109375" customWidth="1"/>
    <col min="2" max="2" width="22.7109375" style="30" customWidth="1"/>
    <col min="3" max="3" width="17.5703125" style="31" customWidth="1"/>
    <col min="4" max="4" width="12.140625" customWidth="1"/>
    <col min="5" max="5" width="1.140625" customWidth="1"/>
  </cols>
  <sheetData>
    <row r="1" spans="1:5">
      <c r="A1" s="33" t="s">
        <v>21</v>
      </c>
      <c r="B1" s="66"/>
      <c r="C1" s="66"/>
      <c r="D1" s="34"/>
    </row>
    <row r="2" spans="1:5" ht="15.75">
      <c r="A2" s="35" t="s">
        <v>22</v>
      </c>
      <c r="B2" s="67"/>
      <c r="C2" s="67"/>
      <c r="D2" s="36"/>
    </row>
    <row r="3" spans="1:5">
      <c r="A3" s="68" t="s">
        <v>23</v>
      </c>
      <c r="B3" s="68"/>
      <c r="C3" s="68"/>
      <c r="D3" s="68"/>
    </row>
    <row r="4" spans="1:5" ht="85.15" customHeight="1">
      <c r="A4" s="69" t="s">
        <v>59</v>
      </c>
      <c r="B4" s="69"/>
      <c r="C4" s="69"/>
      <c r="D4" s="69"/>
      <c r="E4" s="69"/>
    </row>
    <row r="5" spans="1:5">
      <c r="A5" s="68" t="s">
        <v>32</v>
      </c>
      <c r="B5" s="68"/>
      <c r="C5" s="68"/>
      <c r="D5" s="68"/>
      <c r="E5" s="68"/>
    </row>
    <row r="6" spans="1:5">
      <c r="B6" s="36"/>
      <c r="C6" s="64"/>
      <c r="D6" s="64"/>
    </row>
    <row r="7" spans="1:5" ht="15.75" thickBot="1">
      <c r="A7" s="37" t="s">
        <v>24</v>
      </c>
      <c r="B7" s="38"/>
      <c r="C7" s="65"/>
      <c r="D7" s="65"/>
    </row>
    <row r="8" spans="1:5" ht="15.75" thickBot="1">
      <c r="A8" s="39" t="s">
        <v>60</v>
      </c>
      <c r="B8" s="40"/>
      <c r="C8" s="58"/>
      <c r="D8" s="59"/>
    </row>
    <row r="9" spans="1:5" ht="15.75" thickBot="1">
      <c r="A9" s="41" t="s">
        <v>25</v>
      </c>
      <c r="B9" s="42"/>
      <c r="C9" s="58"/>
      <c r="D9" s="59"/>
    </row>
    <row r="10" spans="1:5" ht="15.75" thickBot="1">
      <c r="A10" s="41" t="s">
        <v>26</v>
      </c>
      <c r="B10" s="42"/>
      <c r="C10" s="58"/>
      <c r="D10" s="59"/>
    </row>
    <row r="11" spans="1:5" ht="15.75" thickBot="1">
      <c r="A11" s="41" t="s">
        <v>27</v>
      </c>
      <c r="B11" s="42"/>
      <c r="C11" s="58"/>
      <c r="D11" s="59"/>
    </row>
    <row r="12" spans="1:5" ht="15.75" thickBot="1">
      <c r="A12" s="41" t="s">
        <v>28</v>
      </c>
      <c r="B12" s="42"/>
      <c r="C12" s="58"/>
      <c r="D12" s="59"/>
    </row>
    <row r="13" spans="1:5" ht="15.75" thickBot="1">
      <c r="A13" s="41" t="s">
        <v>29</v>
      </c>
      <c r="B13" s="42"/>
      <c r="C13" s="58"/>
      <c r="D13" s="59"/>
    </row>
    <row r="14" spans="1:5" ht="26.25" thickBot="1">
      <c r="A14" s="43" t="s">
        <v>33</v>
      </c>
      <c r="B14" s="44" t="s">
        <v>30</v>
      </c>
      <c r="C14" s="60" t="s">
        <v>31</v>
      </c>
      <c r="D14" s="61"/>
    </row>
    <row r="15" spans="1:5" ht="51.75" thickBot="1">
      <c r="A15" s="41" t="s">
        <v>144</v>
      </c>
      <c r="B15" s="45" t="s">
        <v>34</v>
      </c>
      <c r="C15" s="62"/>
      <c r="D15" s="63"/>
    </row>
    <row r="16" spans="1:5" ht="64.5" thickBot="1">
      <c r="A16" s="41" t="s">
        <v>85</v>
      </c>
      <c r="B16" s="45" t="s">
        <v>34</v>
      </c>
      <c r="C16" s="56"/>
      <c r="D16" s="57"/>
    </row>
    <row r="17" spans="1:4" ht="15.75" thickBot="1">
      <c r="A17" s="43" t="s">
        <v>35</v>
      </c>
      <c r="B17" s="44"/>
      <c r="C17" s="50"/>
      <c r="D17" s="51"/>
    </row>
    <row r="18" spans="1:4" ht="26.25" thickBot="1">
      <c r="A18" s="41" t="s">
        <v>36</v>
      </c>
      <c r="B18" s="45"/>
      <c r="C18" s="48"/>
      <c r="D18" s="49"/>
    </row>
    <row r="19" spans="1:4" ht="26.25" thickBot="1">
      <c r="A19" s="41" t="s">
        <v>37</v>
      </c>
      <c r="B19" s="45"/>
      <c r="C19" s="48"/>
      <c r="D19" s="49"/>
    </row>
    <row r="20" spans="1:4" ht="26.25" thickBot="1">
      <c r="A20" s="41" t="s">
        <v>148</v>
      </c>
      <c r="B20" s="45"/>
      <c r="C20" s="48"/>
      <c r="D20" s="49"/>
    </row>
    <row r="21" spans="1:4" ht="26.25" thickBot="1">
      <c r="A21" s="41" t="s">
        <v>149</v>
      </c>
      <c r="B21" s="45"/>
      <c r="C21" s="48"/>
      <c r="D21" s="49"/>
    </row>
    <row r="22" spans="1:4" ht="26.25" thickBot="1">
      <c r="A22" s="41" t="s">
        <v>61</v>
      </c>
      <c r="B22" s="45"/>
      <c r="C22" s="48"/>
      <c r="D22" s="49"/>
    </row>
    <row r="23" spans="1:4" ht="26.25" thickBot="1">
      <c r="A23" s="41" t="s">
        <v>150</v>
      </c>
      <c r="B23" s="45"/>
      <c r="C23" s="48"/>
      <c r="D23" s="49"/>
    </row>
    <row r="24" spans="1:4" ht="26.25" thickBot="1">
      <c r="A24" s="41" t="s">
        <v>96</v>
      </c>
      <c r="B24" s="45"/>
      <c r="C24" s="48"/>
      <c r="D24" s="49"/>
    </row>
    <row r="25" spans="1:4" ht="45.6" customHeight="1" thickBot="1">
      <c r="A25" s="41" t="s">
        <v>38</v>
      </c>
      <c r="B25" s="45"/>
      <c r="C25" s="48"/>
      <c r="D25" s="49"/>
    </row>
    <row r="26" spans="1:4" ht="15.75" thickBot="1">
      <c r="A26" s="43" t="s">
        <v>39</v>
      </c>
      <c r="B26" s="44"/>
      <c r="C26" s="50"/>
      <c r="D26" s="51"/>
    </row>
    <row r="27" spans="1:4" ht="26.25" thickBot="1">
      <c r="A27" s="41" t="s">
        <v>70</v>
      </c>
      <c r="B27" s="45"/>
      <c r="C27" s="48"/>
      <c r="D27" s="49"/>
    </row>
    <row r="28" spans="1:4" ht="52.9" customHeight="1" thickBot="1">
      <c r="A28" s="41" t="s">
        <v>151</v>
      </c>
      <c r="B28" s="45"/>
      <c r="C28" s="48"/>
      <c r="D28" s="49"/>
    </row>
    <row r="29" spans="1:4" ht="77.25" thickBot="1">
      <c r="A29" s="41" t="s">
        <v>71</v>
      </c>
      <c r="B29" s="46" t="s">
        <v>40</v>
      </c>
      <c r="C29" s="52"/>
      <c r="D29" s="53"/>
    </row>
    <row r="30" spans="1:4" ht="39" thickBot="1">
      <c r="A30" s="41" t="s">
        <v>41</v>
      </c>
      <c r="B30" s="45"/>
      <c r="C30" s="48"/>
      <c r="D30" s="49"/>
    </row>
    <row r="31" spans="1:4" ht="48.6" customHeight="1" thickBot="1">
      <c r="A31" s="41" t="s">
        <v>62</v>
      </c>
      <c r="B31" s="45"/>
      <c r="C31" s="48"/>
      <c r="D31" s="49"/>
    </row>
    <row r="32" spans="1:4" ht="39.6" customHeight="1" thickBot="1">
      <c r="A32" s="41" t="s">
        <v>63</v>
      </c>
      <c r="B32" s="45"/>
      <c r="C32" s="48"/>
      <c r="D32" s="49"/>
    </row>
    <row r="33" spans="1:4" ht="26.25" thickBot="1">
      <c r="A33" s="41" t="s">
        <v>64</v>
      </c>
      <c r="B33" s="45" t="s">
        <v>42</v>
      </c>
      <c r="C33" s="48"/>
      <c r="D33" s="49"/>
    </row>
    <row r="34" spans="1:4" ht="15.75" thickBot="1">
      <c r="A34" s="43" t="s">
        <v>43</v>
      </c>
      <c r="B34" s="44"/>
      <c r="C34" s="50"/>
      <c r="D34" s="51"/>
    </row>
    <row r="35" spans="1:4" ht="39" thickBot="1">
      <c r="A35" s="41" t="s">
        <v>72</v>
      </c>
      <c r="B35" s="45"/>
      <c r="C35" s="48"/>
      <c r="D35" s="49"/>
    </row>
    <row r="36" spans="1:4" ht="64.5" thickBot="1">
      <c r="A36" s="41" t="s">
        <v>73</v>
      </c>
      <c r="B36" s="46" t="s">
        <v>40</v>
      </c>
      <c r="C36" s="52"/>
      <c r="D36" s="53"/>
    </row>
    <row r="37" spans="1:4" ht="48" customHeight="1" thickBot="1">
      <c r="A37" s="41" t="s">
        <v>65</v>
      </c>
      <c r="B37" s="45"/>
      <c r="C37" s="48">
        <v>0</v>
      </c>
      <c r="D37" s="49"/>
    </row>
    <row r="38" spans="1:4" ht="28.9" customHeight="1" thickBot="1">
      <c r="A38" s="41" t="s">
        <v>44</v>
      </c>
      <c r="B38" s="45"/>
      <c r="C38" s="48"/>
      <c r="D38" s="49"/>
    </row>
    <row r="39" spans="1:4" ht="15.75" thickBot="1">
      <c r="A39" s="41" t="s">
        <v>45</v>
      </c>
      <c r="B39" s="45"/>
      <c r="C39" s="48"/>
      <c r="D39" s="49"/>
    </row>
    <row r="40" spans="1:4" ht="15.75" thickBot="1">
      <c r="A40" s="41" t="s">
        <v>46</v>
      </c>
      <c r="B40" s="45"/>
      <c r="C40" s="48"/>
      <c r="D40" s="49"/>
    </row>
    <row r="41" spans="1:4" ht="26.25" thickBot="1">
      <c r="A41" s="41" t="s">
        <v>66</v>
      </c>
      <c r="B41" s="45"/>
      <c r="C41" s="48">
        <v>0</v>
      </c>
      <c r="D41" s="49"/>
    </row>
    <row r="42" spans="1:4" ht="15.75" thickBot="1">
      <c r="A42" s="41" t="s">
        <v>47</v>
      </c>
      <c r="B42" s="45"/>
      <c r="C42" s="48"/>
      <c r="D42" s="49"/>
    </row>
    <row r="43" spans="1:4" ht="15.75" thickBot="1">
      <c r="A43" s="41" t="s">
        <v>45</v>
      </c>
      <c r="B43" s="45"/>
      <c r="C43" s="48"/>
      <c r="D43" s="49"/>
    </row>
    <row r="44" spans="1:4" ht="15.75" thickBot="1">
      <c r="A44" s="41" t="s">
        <v>46</v>
      </c>
      <c r="B44" s="45"/>
      <c r="C44" s="48"/>
      <c r="D44" s="49"/>
    </row>
    <row r="45" spans="1:4" ht="15.75" thickBot="1">
      <c r="A45" s="43" t="s">
        <v>48</v>
      </c>
      <c r="B45" s="44"/>
      <c r="C45" s="50"/>
      <c r="D45" s="51"/>
    </row>
    <row r="46" spans="1:4" ht="64.5" thickBot="1">
      <c r="A46" s="41" t="s">
        <v>74</v>
      </c>
      <c r="B46" s="45" t="s">
        <v>67</v>
      </c>
      <c r="C46" s="48"/>
      <c r="D46" s="49"/>
    </row>
    <row r="47" spans="1:4" ht="64.5" thickBot="1">
      <c r="A47" s="41" t="s">
        <v>75</v>
      </c>
      <c r="B47" s="45" t="s">
        <v>67</v>
      </c>
      <c r="C47" s="48"/>
      <c r="D47" s="49"/>
    </row>
    <row r="48" spans="1:4" ht="39" thickBot="1">
      <c r="A48" s="41" t="s">
        <v>145</v>
      </c>
      <c r="B48" s="46" t="s">
        <v>40</v>
      </c>
      <c r="C48" s="52"/>
      <c r="D48" s="53"/>
    </row>
    <row r="49" spans="1:4" ht="26.25" thickBot="1">
      <c r="A49" s="41" t="s">
        <v>68</v>
      </c>
      <c r="B49" s="45"/>
      <c r="C49" s="48"/>
      <c r="D49" s="49"/>
    </row>
    <row r="50" spans="1:4" ht="64.5" thickBot="1">
      <c r="A50" s="41" t="s">
        <v>49</v>
      </c>
      <c r="B50" s="45" t="s">
        <v>67</v>
      </c>
      <c r="C50" s="48"/>
      <c r="D50" s="49"/>
    </row>
    <row r="51" spans="1:4" ht="15.75" thickBot="1">
      <c r="A51" s="43" t="s">
        <v>50</v>
      </c>
      <c r="B51" s="44"/>
      <c r="C51" s="50"/>
      <c r="D51" s="51"/>
    </row>
    <row r="52" spans="1:4" ht="64.5" thickBot="1">
      <c r="A52" s="41" t="s">
        <v>76</v>
      </c>
      <c r="B52" s="45" t="s">
        <v>67</v>
      </c>
      <c r="C52" s="48"/>
      <c r="D52" s="49"/>
    </row>
    <row r="53" spans="1:4" ht="64.5" thickBot="1">
      <c r="A53" s="41" t="s">
        <v>77</v>
      </c>
      <c r="B53" s="45" t="s">
        <v>67</v>
      </c>
      <c r="C53" s="54"/>
      <c r="D53" s="55"/>
    </row>
    <row r="54" spans="1:4" ht="26.25" thickBot="1">
      <c r="A54" s="41" t="s">
        <v>78</v>
      </c>
      <c r="B54" s="46" t="s">
        <v>40</v>
      </c>
      <c r="C54" s="52"/>
      <c r="D54" s="53"/>
    </row>
    <row r="55" spans="1:4" ht="26.25" thickBot="1">
      <c r="A55" s="41" t="s">
        <v>79</v>
      </c>
      <c r="B55" s="46" t="s">
        <v>40</v>
      </c>
      <c r="C55" s="52"/>
      <c r="D55" s="53"/>
    </row>
    <row r="56" spans="1:4" ht="15.75" thickBot="1">
      <c r="A56" s="43" t="s">
        <v>51</v>
      </c>
      <c r="B56" s="44"/>
      <c r="C56" s="50"/>
      <c r="D56" s="51"/>
    </row>
    <row r="57" spans="1:4" ht="26.25" thickBot="1">
      <c r="A57" s="41" t="s">
        <v>80</v>
      </c>
      <c r="B57" s="47" t="s">
        <v>52</v>
      </c>
      <c r="C57" s="48"/>
      <c r="D57" s="49"/>
    </row>
    <row r="58" spans="1:4" ht="46.15" customHeight="1" thickBot="1">
      <c r="A58" s="41" t="s">
        <v>81</v>
      </c>
      <c r="B58" s="46" t="s">
        <v>69</v>
      </c>
      <c r="C58" s="52"/>
      <c r="D58" s="53"/>
    </row>
    <row r="59" spans="1:4" ht="39" thickBot="1">
      <c r="A59" s="41" t="s">
        <v>82</v>
      </c>
      <c r="B59" s="46" t="s">
        <v>69</v>
      </c>
      <c r="C59" s="52"/>
      <c r="D59" s="53"/>
    </row>
    <row r="60" spans="1:4" ht="39" thickBot="1">
      <c r="A60" s="41" t="s">
        <v>152</v>
      </c>
      <c r="B60" s="47" t="s">
        <v>52</v>
      </c>
      <c r="C60" s="48"/>
      <c r="D60" s="49"/>
    </row>
    <row r="61" spans="1:4" ht="26.25" thickBot="1">
      <c r="A61" s="41" t="s">
        <v>83</v>
      </c>
      <c r="B61" s="47" t="s">
        <v>52</v>
      </c>
      <c r="C61" s="48"/>
      <c r="D61" s="49"/>
    </row>
    <row r="62" spans="1:4" ht="26.25" thickBot="1">
      <c r="A62" s="41" t="s">
        <v>53</v>
      </c>
      <c r="B62" s="47" t="s">
        <v>52</v>
      </c>
      <c r="C62" s="48"/>
      <c r="D62" s="49"/>
    </row>
    <row r="63" spans="1:4" ht="15.75" thickBot="1">
      <c r="A63" s="43" t="s">
        <v>54</v>
      </c>
      <c r="B63" s="44"/>
      <c r="C63" s="50"/>
      <c r="D63" s="51"/>
    </row>
    <row r="64" spans="1:4" ht="77.25" thickBot="1">
      <c r="A64" s="41" t="s">
        <v>153</v>
      </c>
      <c r="B64" s="45" t="s">
        <v>146</v>
      </c>
      <c r="C64" s="48"/>
      <c r="D64" s="49"/>
    </row>
    <row r="65" spans="1:4" ht="39" thickBot="1">
      <c r="A65" s="41" t="s">
        <v>55</v>
      </c>
      <c r="B65" s="47" t="s">
        <v>84</v>
      </c>
      <c r="C65" s="48"/>
      <c r="D65" s="49"/>
    </row>
    <row r="66" spans="1:4" ht="51.75" thickBot="1">
      <c r="A66" s="41" t="s">
        <v>154</v>
      </c>
      <c r="B66" s="47" t="s">
        <v>56</v>
      </c>
      <c r="C66" s="48"/>
      <c r="D66" s="49"/>
    </row>
    <row r="67" spans="1:4" ht="51.75" thickBot="1">
      <c r="A67" s="41" t="s">
        <v>155</v>
      </c>
      <c r="B67" s="47" t="s">
        <v>56</v>
      </c>
      <c r="C67" s="48"/>
      <c r="D67" s="49"/>
    </row>
    <row r="68" spans="1:4" ht="51.75" thickBot="1">
      <c r="A68" s="41" t="s">
        <v>57</v>
      </c>
      <c r="B68" s="47" t="s">
        <v>56</v>
      </c>
      <c r="C68" s="48"/>
      <c r="D68" s="49"/>
    </row>
    <row r="69" spans="1:4" ht="51.75" thickBot="1">
      <c r="A69" s="41" t="s">
        <v>58</v>
      </c>
      <c r="B69" s="47" t="s">
        <v>56</v>
      </c>
      <c r="C69" s="48"/>
      <c r="D69" s="49"/>
    </row>
    <row r="70" spans="1:4">
      <c r="A70" s="1"/>
      <c r="B70" s="32"/>
    </row>
    <row r="71" spans="1:4">
      <c r="A71" s="1"/>
      <c r="B71" s="32"/>
    </row>
    <row r="72" spans="1:4">
      <c r="A72" s="1"/>
      <c r="B72" s="32"/>
    </row>
    <row r="73" spans="1:4">
      <c r="A73" s="1"/>
      <c r="B73" s="32"/>
    </row>
    <row r="74" spans="1:4">
      <c r="A74" s="1"/>
      <c r="B74" s="32"/>
    </row>
    <row r="75" spans="1:4">
      <c r="A75" s="1"/>
      <c r="B75" s="32"/>
    </row>
    <row r="76" spans="1:4">
      <c r="A76" s="1"/>
      <c r="B76" s="32"/>
    </row>
    <row r="77" spans="1:4">
      <c r="A77" s="1"/>
      <c r="B77" s="32"/>
    </row>
    <row r="78" spans="1:4">
      <c r="A78" s="1"/>
      <c r="B78" s="32"/>
    </row>
    <row r="79" spans="1:4">
      <c r="A79" s="1"/>
      <c r="B79" s="32"/>
    </row>
    <row r="80" spans="1:4">
      <c r="A80" s="1"/>
      <c r="B80" s="32"/>
    </row>
    <row r="81" spans="1:2">
      <c r="A81" s="1"/>
      <c r="B81" s="32"/>
    </row>
    <row r="82" spans="1:2">
      <c r="A82" s="1"/>
      <c r="B82" s="32"/>
    </row>
    <row r="83" spans="1:2">
      <c r="A83" s="1"/>
      <c r="B83" s="32"/>
    </row>
    <row r="84" spans="1:2">
      <c r="A84" s="1"/>
      <c r="B84" s="32"/>
    </row>
    <row r="85" spans="1:2">
      <c r="A85" s="1"/>
      <c r="B85" s="32"/>
    </row>
    <row r="86" spans="1:2">
      <c r="A86" s="1"/>
      <c r="B86" s="32"/>
    </row>
    <row r="87" spans="1:2">
      <c r="A87" s="1"/>
      <c r="B87" s="32"/>
    </row>
    <row r="88" spans="1:2">
      <c r="A88" s="1"/>
      <c r="B88" s="32"/>
    </row>
    <row r="89" spans="1:2">
      <c r="A89" s="1"/>
      <c r="B89" s="32"/>
    </row>
    <row r="90" spans="1:2">
      <c r="A90" s="1"/>
      <c r="B90" s="32"/>
    </row>
    <row r="91" spans="1:2">
      <c r="A91" s="1"/>
      <c r="B91" s="32"/>
    </row>
    <row r="92" spans="1:2">
      <c r="A92" s="1"/>
      <c r="B92" s="32"/>
    </row>
    <row r="93" spans="1:2">
      <c r="A93" s="1"/>
      <c r="B93" s="32"/>
    </row>
    <row r="94" spans="1:2">
      <c r="A94" s="1"/>
      <c r="B94" s="32"/>
    </row>
    <row r="95" spans="1:2">
      <c r="A95" s="1"/>
      <c r="B95" s="32"/>
    </row>
    <row r="96" spans="1:2">
      <c r="A96" s="1"/>
      <c r="B96" s="32"/>
    </row>
    <row r="97" spans="1:2">
      <c r="A97" s="1"/>
      <c r="B97" s="32"/>
    </row>
    <row r="98" spans="1:2">
      <c r="A98" s="1"/>
      <c r="B98" s="32"/>
    </row>
    <row r="99" spans="1:2">
      <c r="A99" s="1"/>
      <c r="B99" s="32"/>
    </row>
    <row r="100" spans="1:2">
      <c r="A100" s="1"/>
      <c r="B100" s="32"/>
    </row>
    <row r="101" spans="1:2">
      <c r="A101" s="1"/>
      <c r="B101" s="32"/>
    </row>
    <row r="102" spans="1:2">
      <c r="A102" s="1"/>
      <c r="B102" s="32"/>
    </row>
    <row r="103" spans="1:2">
      <c r="A103" s="1"/>
      <c r="B103" s="32"/>
    </row>
    <row r="104" spans="1:2">
      <c r="A104" s="1"/>
      <c r="B104" s="32"/>
    </row>
  </sheetData>
  <customSheetViews>
    <customSheetView guid="{0D0A1F65-9B8B-4DE3-BF2D-63BD7EBA8F77}" scale="90" topLeftCell="A13">
      <selection activeCell="A4" sqref="A4:E4"/>
      <pageMargins left="0.7" right="0.7" top="0.75" bottom="0.75" header="0.3" footer="0.3"/>
      <pageSetup orientation="portrait" horizontalDpi="4294967294" r:id="rId1"/>
    </customSheetView>
    <customSheetView guid="{4F99B6BA-8BFC-4851-B0C5-540A9BB0C91C}" scale="90" topLeftCell="A56">
      <selection activeCell="A62" sqref="A62"/>
      <pageMargins left="0.7" right="0.7" top="0.75" bottom="0.75" header="0.3" footer="0.3"/>
      <pageSetup orientation="portrait" horizontalDpi="4294967294" r:id="rId2"/>
    </customSheetView>
  </customSheetViews>
  <mergeCells count="69">
    <mergeCell ref="B1:C1"/>
    <mergeCell ref="B2:C2"/>
    <mergeCell ref="A3:D3"/>
    <mergeCell ref="A4:E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6:D66"/>
    <mergeCell ref="C67:D67"/>
    <mergeCell ref="C68:D68"/>
    <mergeCell ref="C69:D69"/>
    <mergeCell ref="C61:D61"/>
    <mergeCell ref="C62:D62"/>
    <mergeCell ref="C63:D63"/>
    <mergeCell ref="C64:D64"/>
    <mergeCell ref="C65:D65"/>
  </mergeCells>
  <pageMargins left="0.7" right="0.7" top="0.75" bottom="0.75" header="0.3" footer="0.3"/>
  <pageSetup orientation="portrait" horizontalDpi="4294967294" r:id="rId3"/>
</worksheet>
</file>

<file path=xl/worksheets/sheet2.xml><?xml version="1.0" encoding="utf-8"?>
<worksheet xmlns="http://schemas.openxmlformats.org/spreadsheetml/2006/main" xmlns:r="http://schemas.openxmlformats.org/officeDocument/2006/relationships">
  <dimension ref="A1:IV44"/>
  <sheetViews>
    <sheetView topLeftCell="A37" zoomScale="85" zoomScaleNormal="85" workbookViewId="0">
      <selection activeCell="D42" sqref="D42"/>
    </sheetView>
  </sheetViews>
  <sheetFormatPr defaultColWidth="10.85546875" defaultRowHeight="15"/>
  <cols>
    <col min="1" max="1" width="10.85546875" style="2"/>
    <col min="2" max="2" width="17.28515625" style="2" customWidth="1"/>
    <col min="3" max="3" width="16.42578125" style="2" customWidth="1"/>
    <col min="4" max="4" width="40" style="2" customWidth="1"/>
    <col min="5" max="5" width="10.85546875" style="24"/>
    <col min="6" max="6" width="17.28515625" style="2" customWidth="1"/>
    <col min="7" max="7" width="16.140625" style="24" customWidth="1"/>
    <col min="8" max="8" width="23.42578125" style="2" customWidth="1"/>
    <col min="9" max="9" width="17.28515625" style="2" customWidth="1"/>
    <col min="10" max="10" width="16.140625" style="24" customWidth="1"/>
    <col min="11" max="11" width="23.42578125" style="2" customWidth="1"/>
    <col min="12" max="12" width="17.28515625" style="2" customWidth="1"/>
    <col min="13" max="13" width="16.140625" style="24" customWidth="1"/>
    <col min="14" max="14" width="23.42578125" style="2" customWidth="1"/>
    <col min="15" max="256" width="10.85546875" style="2"/>
  </cols>
  <sheetData>
    <row r="1" spans="2:14" s="2" customFormat="1" ht="21" customHeight="1" thickBot="1">
      <c r="E1" s="24"/>
      <c r="F1" s="70">
        <f>Data!C8</f>
        <v>0</v>
      </c>
      <c r="G1" s="70"/>
      <c r="H1" s="70"/>
      <c r="I1" s="71" t="e">
        <f>Data!#REF!</f>
        <v>#REF!</v>
      </c>
      <c r="J1" s="71"/>
      <c r="K1" s="71"/>
      <c r="L1" s="72">
        <f>Data!E8</f>
        <v>0</v>
      </c>
      <c r="M1" s="72"/>
      <c r="N1" s="72"/>
    </row>
    <row r="2" spans="2:14" s="6" customFormat="1" ht="36">
      <c r="B2" s="3" t="s">
        <v>108</v>
      </c>
      <c r="C2" s="4"/>
      <c r="D2" s="4"/>
      <c r="E2" s="25" t="s">
        <v>105</v>
      </c>
      <c r="F2" s="4"/>
      <c r="G2" s="25" t="s">
        <v>106</v>
      </c>
      <c r="H2" s="5" t="s">
        <v>107</v>
      </c>
      <c r="I2" s="4"/>
      <c r="J2" s="25" t="s">
        <v>106</v>
      </c>
      <c r="K2" s="5" t="s">
        <v>107</v>
      </c>
      <c r="L2" s="4"/>
      <c r="M2" s="25" t="s">
        <v>106</v>
      </c>
      <c r="N2" s="5" t="s">
        <v>107</v>
      </c>
    </row>
    <row r="3" spans="2:14" s="10" customFormat="1" ht="18">
      <c r="B3" s="7" t="s">
        <v>35</v>
      </c>
      <c r="C3" s="8"/>
      <c r="D3" s="8"/>
      <c r="E3" s="26"/>
      <c r="F3" s="8"/>
      <c r="G3" s="26"/>
      <c r="H3" s="9"/>
      <c r="I3" s="8"/>
      <c r="J3" s="26"/>
      <c r="K3" s="9"/>
      <c r="L3" s="8"/>
      <c r="M3" s="26"/>
      <c r="N3" s="9"/>
    </row>
    <row r="4" spans="2:14" ht="42.75">
      <c r="B4" s="11" t="s">
        <v>0</v>
      </c>
      <c r="C4" s="2" t="s">
        <v>86</v>
      </c>
      <c r="D4" s="12" t="s">
        <v>87</v>
      </c>
      <c r="E4" s="24">
        <v>3</v>
      </c>
      <c r="F4" s="22" t="e">
        <f>Data!C19/Data!C18</f>
        <v>#DIV/0!</v>
      </c>
      <c r="G4" s="24" t="e">
        <f>IF((F4&gt;=1), 3, 0)</f>
        <v>#DIV/0!</v>
      </c>
      <c r="H4" s="13"/>
      <c r="I4" s="22" t="e">
        <f>Data!#REF!/Data!#REF!</f>
        <v>#REF!</v>
      </c>
      <c r="J4" s="24" t="e">
        <f>IF((I4&gt;=1), 3, 0)</f>
        <v>#REF!</v>
      </c>
      <c r="K4" s="13"/>
      <c r="L4" s="22" t="e">
        <f>Data!#REF!/Data!#REF!</f>
        <v>#REF!</v>
      </c>
      <c r="M4" s="24" t="e">
        <f>IF((L4&gt;=1), 3, 0)</f>
        <v>#REF!</v>
      </c>
      <c r="N4" s="13"/>
    </row>
    <row r="5" spans="2:14" ht="42.75">
      <c r="B5" s="11" t="s">
        <v>1</v>
      </c>
      <c r="C5" s="2" t="s">
        <v>90</v>
      </c>
      <c r="D5" s="12" t="s">
        <v>88</v>
      </c>
      <c r="E5" s="24">
        <v>3</v>
      </c>
      <c r="F5" s="12" t="e">
        <f>Data!C21/Data!C20</f>
        <v>#DIV/0!</v>
      </c>
      <c r="G5" s="24" t="e">
        <f>IF((F5&gt;=1), 3, 0)</f>
        <v>#DIV/0!</v>
      </c>
      <c r="H5" s="13"/>
      <c r="I5" s="12" t="e">
        <f>Data!#REF!/Data!#REF!</f>
        <v>#REF!</v>
      </c>
      <c r="J5" s="24" t="e">
        <f>IF((I5&gt;=1), 3, 0)</f>
        <v>#REF!</v>
      </c>
      <c r="K5" s="13"/>
      <c r="L5" s="12" t="e">
        <f>Data!#REF!/Data!#REF!</f>
        <v>#REF!</v>
      </c>
      <c r="M5" s="24" t="e">
        <f>IF((L5&gt;=1), 3, 0)</f>
        <v>#REF!</v>
      </c>
      <c r="N5" s="13"/>
    </row>
    <row r="6" spans="2:14" ht="42.75">
      <c r="B6" s="11" t="s">
        <v>2</v>
      </c>
      <c r="C6" s="2" t="s">
        <v>91</v>
      </c>
      <c r="D6" s="12" t="s">
        <v>89</v>
      </c>
      <c r="E6" s="24">
        <v>6</v>
      </c>
      <c r="F6" s="12" t="e">
        <f>Data!C23/Data!C22</f>
        <v>#DIV/0!</v>
      </c>
      <c r="G6" s="24" t="e">
        <f>IF((F6&gt;=0.9), 6, IF((F6&gt;=0.8), 5, IF((F6&gt;=0.7), 4, IF((F6&gt;=0.6), 3, IF((F6&gt;=0.5), 2, 0)))))</f>
        <v>#DIV/0!</v>
      </c>
      <c r="H6" s="13"/>
      <c r="I6" s="12" t="e">
        <f>Data!#REF!/Data!#REF!</f>
        <v>#REF!</v>
      </c>
      <c r="J6" s="24" t="e">
        <f>IF((I6&gt;=0.9), 6, IF((I6&gt;=0.8), 5, IF((I6&gt;=0.7), 4, IF((I6&gt;=0.6), 3, IF((I6&gt;=0.5), 2, 0)))))</f>
        <v>#REF!</v>
      </c>
      <c r="K6" s="13"/>
      <c r="L6" s="12" t="e">
        <f>Data!#REF!/Data!#REF!</f>
        <v>#REF!</v>
      </c>
      <c r="M6" s="24" t="e">
        <f>IF((L6&gt;=0.9), 6, IF((L6&gt;=0.8), 5, IF((L6&gt;=0.7), 4, IF((L6&gt;=0.6), 3, IF((L6&gt;=0.5), 2, 0)))))</f>
        <v>#REF!</v>
      </c>
      <c r="N6" s="13"/>
    </row>
    <row r="7" spans="2:14" ht="39">
      <c r="B7" s="11" t="s">
        <v>3</v>
      </c>
      <c r="C7" s="2" t="s">
        <v>92</v>
      </c>
      <c r="D7" s="14" t="s">
        <v>93</v>
      </c>
      <c r="E7" s="24">
        <v>2</v>
      </c>
      <c r="F7" s="14" t="e">
        <f>Data!C25/(Data!C18/100)</f>
        <v>#DIV/0!</v>
      </c>
      <c r="G7" s="24" t="e">
        <f>IF((F7&gt;=5), 2, IF((F7&gt;=3), 1, 0))</f>
        <v>#DIV/0!</v>
      </c>
      <c r="H7" s="13"/>
      <c r="I7" s="14" t="e">
        <f>Data!#REF!/(Data!#REF!/100)</f>
        <v>#REF!</v>
      </c>
      <c r="J7" s="24" t="e">
        <f>IF((I7&gt;=5), 2, IF((I7&gt;=3), 1, 0))</f>
        <v>#REF!</v>
      </c>
      <c r="K7" s="13"/>
      <c r="L7" s="14" t="e">
        <f>Data!#REF!/(Data!#REF!/100)</f>
        <v>#REF!</v>
      </c>
      <c r="M7" s="24" t="e">
        <f>IF((L7&gt;=5), 2, IF((L7&gt;=3), 1, 0))</f>
        <v>#REF!</v>
      </c>
      <c r="N7" s="13"/>
    </row>
    <row r="8" spans="2:14" ht="39">
      <c r="B8" s="11" t="s">
        <v>4</v>
      </c>
      <c r="C8" s="2" t="s">
        <v>94</v>
      </c>
      <c r="D8" s="2" t="s">
        <v>95</v>
      </c>
      <c r="E8" s="24">
        <v>1</v>
      </c>
      <c r="F8" s="2" t="e">
        <f>Data!C24/Data!C22</f>
        <v>#DIV/0!</v>
      </c>
      <c r="G8" s="24" t="e">
        <f>IF((F8&gt;=0.75), 1, 0)</f>
        <v>#DIV/0!</v>
      </c>
      <c r="H8" s="13"/>
      <c r="I8" s="2" t="e">
        <f>Data!#REF!/Data!#REF!</f>
        <v>#REF!</v>
      </c>
      <c r="J8" s="24" t="e">
        <f>IF((I8&gt;=0.75), 1, 0)</f>
        <v>#REF!</v>
      </c>
      <c r="K8" s="13"/>
      <c r="L8" s="2" t="e">
        <f>Data!#REF!/Data!IC22</f>
        <v>#REF!</v>
      </c>
      <c r="M8" s="24" t="e">
        <f>IF((L8&gt;=0.75), 1, 0)</f>
        <v>#REF!</v>
      </c>
      <c r="N8" s="13"/>
    </row>
    <row r="9" spans="2:14" ht="15.75">
      <c r="B9" s="15"/>
      <c r="C9" s="16"/>
      <c r="D9" s="16" t="s">
        <v>109</v>
      </c>
      <c r="E9" s="27">
        <f>SUM(E4:E8)</f>
        <v>15</v>
      </c>
      <c r="F9" s="16"/>
      <c r="G9" s="27" t="e">
        <f>SUM(G4:G8)</f>
        <v>#DIV/0!</v>
      </c>
      <c r="H9" s="17"/>
      <c r="I9" s="16"/>
      <c r="J9" s="27" t="e">
        <f>SUM(J4:J8)</f>
        <v>#REF!</v>
      </c>
      <c r="K9" s="17"/>
      <c r="L9" s="16"/>
      <c r="M9" s="27" t="e">
        <f>SUM(M4:M8)</f>
        <v>#REF!</v>
      </c>
      <c r="N9" s="17"/>
    </row>
    <row r="10" spans="2:14" s="10" customFormat="1" ht="18">
      <c r="B10" s="7" t="s">
        <v>39</v>
      </c>
      <c r="C10" s="8"/>
      <c r="D10" s="8"/>
      <c r="E10" s="26"/>
      <c r="F10" s="8"/>
      <c r="G10" s="26"/>
      <c r="H10" s="9"/>
      <c r="I10" s="8"/>
      <c r="J10" s="26"/>
      <c r="K10" s="9"/>
      <c r="L10" s="8"/>
      <c r="M10" s="26"/>
      <c r="N10" s="9"/>
    </row>
    <row r="11" spans="2:14" ht="26.25">
      <c r="B11" s="11" t="s">
        <v>5</v>
      </c>
      <c r="C11" s="14" t="s">
        <v>98</v>
      </c>
      <c r="D11" s="2" t="s">
        <v>97</v>
      </c>
      <c r="E11" s="24">
        <v>2</v>
      </c>
      <c r="F11" s="2" t="e">
        <f>Data!C28/Data!C27</f>
        <v>#DIV/0!</v>
      </c>
      <c r="G11" s="24" t="e">
        <f>IF((F11&gt;=1), 2, IF((F11&gt;=0.9), 1, 0))</f>
        <v>#DIV/0!</v>
      </c>
      <c r="H11" s="13"/>
      <c r="I11" s="2" t="e">
        <f>Data!#REF!/Data!#REF!</f>
        <v>#REF!</v>
      </c>
      <c r="J11" s="24" t="e">
        <f>IF((GI1&gt;=1), 2, IF((I11&gt;=0.9), 1, 0))</f>
        <v>#REF!</v>
      </c>
      <c r="K11" s="13"/>
      <c r="L11" s="2" t="e">
        <f>Data!#REF!/Data!#REF!</f>
        <v>#REF!</v>
      </c>
      <c r="M11" s="24" t="e">
        <f>IF((L11&gt;=1), 2, IF((L11&gt;=0.9), 1, 0))</f>
        <v>#REF!</v>
      </c>
      <c r="N11" s="13"/>
    </row>
    <row r="12" spans="2:14" ht="51.75">
      <c r="B12" s="11" t="s">
        <v>6</v>
      </c>
      <c r="C12" s="2" t="s">
        <v>99</v>
      </c>
      <c r="D12" s="14" t="s">
        <v>100</v>
      </c>
      <c r="E12" s="24">
        <v>1</v>
      </c>
      <c r="F12" s="14">
        <f>Data!C30</f>
        <v>0</v>
      </c>
      <c r="G12" s="24">
        <f>IF((F12=1), 1, 0)</f>
        <v>0</v>
      </c>
      <c r="H12" s="13"/>
      <c r="I12" s="14" t="e">
        <f>Data!#REF!</f>
        <v>#REF!</v>
      </c>
      <c r="J12" s="24" t="e">
        <f>IF((I12=1), 1, 0)</f>
        <v>#REF!</v>
      </c>
      <c r="K12" s="13"/>
      <c r="L12" s="14" t="e">
        <f>Data!#REF!</f>
        <v>#REF!</v>
      </c>
      <c r="M12" s="24" t="e">
        <f>IF((L12=1), 1, 0)</f>
        <v>#REF!</v>
      </c>
      <c r="N12" s="13"/>
    </row>
    <row r="13" spans="2:14" ht="39">
      <c r="B13" s="11" t="s">
        <v>7</v>
      </c>
      <c r="C13" s="2" t="s">
        <v>101</v>
      </c>
      <c r="D13" s="14" t="s">
        <v>102</v>
      </c>
      <c r="E13" s="24">
        <v>1</v>
      </c>
      <c r="F13" s="14" t="e">
        <f>Data!C32/Data!C31</f>
        <v>#DIV/0!</v>
      </c>
      <c r="G13" s="24" t="e">
        <f>IF((F13&gt;=0.95), 1, 0)</f>
        <v>#DIV/0!</v>
      </c>
      <c r="H13" s="13"/>
      <c r="I13" s="14" t="e">
        <f>Data!#REF!/Data!#REF!</f>
        <v>#REF!</v>
      </c>
      <c r="J13" s="24" t="e">
        <f>IF((I13&gt;=0.95), 1, 0)</f>
        <v>#REF!</v>
      </c>
      <c r="K13" s="13"/>
      <c r="L13" s="14" t="e">
        <f>Data!#REF!/Data!#REF!</f>
        <v>#REF!</v>
      </c>
      <c r="M13" s="24" t="e">
        <f>IF((L13&gt;=0.95), 1, 0)</f>
        <v>#REF!</v>
      </c>
      <c r="N13" s="13"/>
    </row>
    <row r="14" spans="2:14" ht="39">
      <c r="B14" s="11" t="s">
        <v>8</v>
      </c>
      <c r="C14" s="2" t="s">
        <v>103</v>
      </c>
      <c r="D14" s="14" t="s">
        <v>104</v>
      </c>
      <c r="E14" s="24">
        <v>1</v>
      </c>
      <c r="F14" s="14">
        <f>Data!C33</f>
        <v>0</v>
      </c>
      <c r="G14" s="24">
        <f>IF((F14=1), 1, 0)</f>
        <v>0</v>
      </c>
      <c r="H14" s="13"/>
      <c r="I14" s="14" t="e">
        <f>Data!#REF!</f>
        <v>#REF!</v>
      </c>
      <c r="J14" s="24" t="e">
        <f>IF((I14=1), 1, 0)</f>
        <v>#REF!</v>
      </c>
      <c r="K14" s="13"/>
      <c r="L14" s="14" t="e">
        <f>Data!#REF!</f>
        <v>#REF!</v>
      </c>
      <c r="M14" s="24" t="e">
        <f>IF((L14=1), 1, 0)</f>
        <v>#REF!</v>
      </c>
      <c r="N14" s="13"/>
    </row>
    <row r="15" spans="2:14" ht="15.75">
      <c r="B15" s="15"/>
      <c r="C15" s="16"/>
      <c r="D15" s="16" t="s">
        <v>110</v>
      </c>
      <c r="E15" s="27">
        <f>SUM(E11:E14)</f>
        <v>5</v>
      </c>
      <c r="F15" s="16"/>
      <c r="G15" s="27" t="e">
        <f>SUM(G11:G14)</f>
        <v>#DIV/0!</v>
      </c>
      <c r="H15" s="17"/>
      <c r="I15" s="16"/>
      <c r="J15" s="27" t="e">
        <f>SUM(J11:J14)</f>
        <v>#REF!</v>
      </c>
      <c r="K15" s="17"/>
      <c r="L15" s="16"/>
      <c r="M15" s="27" t="e">
        <f>SUM(M11:M14)</f>
        <v>#REF!</v>
      </c>
      <c r="N15" s="17"/>
    </row>
    <row r="16" spans="2:14" s="10" customFormat="1" ht="21.95" customHeight="1">
      <c r="B16" s="23" t="s">
        <v>43</v>
      </c>
      <c r="C16" s="8"/>
      <c r="D16" s="8"/>
      <c r="E16" s="26"/>
      <c r="F16" s="8"/>
      <c r="G16" s="26"/>
      <c r="H16" s="9"/>
      <c r="I16" s="8"/>
      <c r="J16" s="26"/>
      <c r="K16" s="9"/>
      <c r="L16" s="8"/>
      <c r="M16" s="26"/>
      <c r="N16" s="9"/>
    </row>
    <row r="17" spans="2:14" ht="26.25">
      <c r="B17" s="11" t="s">
        <v>9</v>
      </c>
      <c r="C17" s="2" t="s">
        <v>112</v>
      </c>
      <c r="D17" s="2" t="s">
        <v>147</v>
      </c>
      <c r="E17" s="24">
        <v>10</v>
      </c>
      <c r="F17" s="2">
        <f>Data!C35</f>
        <v>0</v>
      </c>
      <c r="G17" s="24">
        <f>IF((F17&gt;=150), 0, IF((F17&gt;=130), 2, IF((F17&gt;=110), 6, 10)))</f>
        <v>10</v>
      </c>
      <c r="H17" s="13"/>
      <c r="I17" s="2" t="e">
        <f>Data!#REF!</f>
        <v>#REF!</v>
      </c>
      <c r="J17" s="24" t="e">
        <f>IF((I17&gt;=150), 0, IF((I17&gt;=130), 2, IF((I17&gt;=110), 6, 10)))</f>
        <v>#REF!</v>
      </c>
      <c r="K17" s="13"/>
      <c r="L17" s="2" t="e">
        <f>Data!#REF!</f>
        <v>#REF!</v>
      </c>
      <c r="M17" s="24" t="e">
        <f>IF((L17&gt;=150), 0, IF((L17&gt;=130), 2, IF((L17&gt;=110), 6, 10)))</f>
        <v>#REF!</v>
      </c>
      <c r="N17" s="13"/>
    </row>
    <row r="18" spans="2:14" ht="38.25" customHeight="1">
      <c r="B18" s="11" t="s">
        <v>10</v>
      </c>
      <c r="C18" s="2" t="s">
        <v>114</v>
      </c>
      <c r="D18" s="2" t="s">
        <v>113</v>
      </c>
      <c r="E18" s="24">
        <v>5</v>
      </c>
      <c r="F18" s="2" t="e">
        <f>Data!C41/Data!C37</f>
        <v>#DIV/0!</v>
      </c>
      <c r="G18" s="24" t="e">
        <f>IF((F18&gt;=2), 5, IF((F18&gt;=1), 3, IF((F18&gt;=0.5), 1, 0)))</f>
        <v>#DIV/0!</v>
      </c>
      <c r="H18" s="13"/>
      <c r="I18" s="2" t="e">
        <f>Data!#REF!/Data!#REF!</f>
        <v>#REF!</v>
      </c>
      <c r="J18" s="24" t="e">
        <f>IF((I18&gt;=2), 5, IF((I18&gt;=1), 3, IF((I18&gt;=0.5), 1, 0)))</f>
        <v>#REF!</v>
      </c>
      <c r="K18" s="13"/>
      <c r="L18" s="2" t="e">
        <f>Data!#REF!/Data!#REF!</f>
        <v>#REF!</v>
      </c>
      <c r="M18" s="24" t="e">
        <f>IF((L18&gt;=2), 5, IF((L18&gt;=1), 3, IF((L18&gt;=0.5), 1, 0)))</f>
        <v>#REF!</v>
      </c>
      <c r="N18" s="13"/>
    </row>
    <row r="19" spans="2:14" ht="15.75">
      <c r="B19" s="15"/>
      <c r="C19" s="16"/>
      <c r="D19" s="16" t="s">
        <v>111</v>
      </c>
      <c r="E19" s="27">
        <f>SUM(E17:E18)</f>
        <v>15</v>
      </c>
      <c r="F19" s="16"/>
      <c r="G19" s="27" t="e">
        <f>SUM(G17:G18)</f>
        <v>#DIV/0!</v>
      </c>
      <c r="H19" s="17"/>
      <c r="I19" s="16"/>
      <c r="J19" s="27" t="e">
        <f>SUM(J17:J18)</f>
        <v>#REF!</v>
      </c>
      <c r="K19" s="17"/>
      <c r="L19" s="16"/>
      <c r="M19" s="27" t="e">
        <f>SUM(M17:M18)</f>
        <v>#REF!</v>
      </c>
      <c r="N19" s="17"/>
    </row>
    <row r="20" spans="2:14" s="10" customFormat="1" ht="31.5">
      <c r="B20" s="23" t="s">
        <v>115</v>
      </c>
      <c r="C20" s="8"/>
      <c r="D20" s="8"/>
      <c r="E20" s="26"/>
      <c r="F20" s="8"/>
      <c r="G20" s="26"/>
      <c r="H20" s="9"/>
      <c r="I20" s="8"/>
      <c r="J20" s="26"/>
      <c r="K20" s="9"/>
      <c r="L20" s="8"/>
      <c r="M20" s="26"/>
      <c r="N20" s="9"/>
    </row>
    <row r="21" spans="2:14" ht="81" customHeight="1">
      <c r="B21" s="11" t="s">
        <v>11</v>
      </c>
      <c r="C21" s="14" t="s">
        <v>116</v>
      </c>
      <c r="D21" s="14" t="s">
        <v>117</v>
      </c>
      <c r="E21" s="28"/>
      <c r="F21" s="14">
        <f>Data!C15</f>
        <v>0</v>
      </c>
      <c r="G21" s="28"/>
      <c r="H21" s="13"/>
      <c r="I21" s="14" t="e">
        <f>Data!#REF!</f>
        <v>#REF!</v>
      </c>
      <c r="J21" s="28"/>
      <c r="K21" s="13"/>
      <c r="L21" s="14" t="e">
        <f>Data!#REF!</f>
        <v>#REF!</v>
      </c>
      <c r="M21" s="28"/>
      <c r="N21" s="13"/>
    </row>
    <row r="22" spans="2:14">
      <c r="B22" s="11"/>
      <c r="H22" s="13"/>
      <c r="K22" s="13"/>
      <c r="N22" s="13"/>
    </row>
    <row r="23" spans="2:14" s="10" customFormat="1" ht="18">
      <c r="B23" s="7" t="s">
        <v>48</v>
      </c>
      <c r="C23" s="8"/>
      <c r="D23" s="8"/>
      <c r="E23" s="26"/>
      <c r="F23" s="8"/>
      <c r="G23" s="26"/>
      <c r="H23" s="9"/>
      <c r="I23" s="8"/>
      <c r="J23" s="26"/>
      <c r="K23" s="9"/>
      <c r="L23" s="8"/>
      <c r="M23" s="26"/>
      <c r="N23" s="9"/>
    </row>
    <row r="24" spans="2:14" ht="25.5">
      <c r="B24" s="11" t="s">
        <v>12</v>
      </c>
      <c r="C24" s="14" t="s">
        <v>118</v>
      </c>
      <c r="D24" s="14" t="s">
        <v>119</v>
      </c>
      <c r="E24" s="24">
        <v>10</v>
      </c>
      <c r="F24" s="14">
        <f>(IF(AND((0.85&gt;=(Data!C46*1)),((Data!C46*1)&gt;=0.15)), 1, 0))</f>
        <v>0</v>
      </c>
      <c r="G24" s="24">
        <f>IF(F24=1, 6, 0) + IF(F25=1,4,0)</f>
        <v>0</v>
      </c>
      <c r="H24" s="13"/>
      <c r="I24" s="14" t="e">
        <f>(IF(AND((0.85&gt;=(Data!#REF!*1)),((Data!#REF!*1)&gt;=0.15)), 1, 0))</f>
        <v>#REF!</v>
      </c>
      <c r="J24" s="24" t="e">
        <f>IF(I24=1, 6, 0) + IF(I25=1,4,0)</f>
        <v>#REF!</v>
      </c>
      <c r="K24" s="13"/>
      <c r="L24" s="14" t="e">
        <f>(IF(AND((0.85&gt;=(Data!#REF!*1)),((Data!#REF!*1)&gt;=0.15)), 1, 0))</f>
        <v>#REF!</v>
      </c>
      <c r="M24" s="24" t="e">
        <f>IF(L24=1, 6, 0) + IF(L25=1,4,0)</f>
        <v>#REF!</v>
      </c>
      <c r="N24" s="13"/>
    </row>
    <row r="25" spans="2:14" ht="25.5">
      <c r="B25" s="11"/>
      <c r="C25" s="14"/>
      <c r="D25" s="14" t="s">
        <v>120</v>
      </c>
      <c r="F25" s="14">
        <f>IF(((Data!C47*1)=0.5),1,IF(((Data!C47*1)&gt;0.5),IF(((Data!C46*1)&gt;0.5),0,1),IF(((Data!C46*1)&lt;0.5),0,1)))</f>
        <v>0</v>
      </c>
      <c r="H25" s="13"/>
      <c r="I25" s="14" t="e">
        <f>IF(((Data!#REF!*1)=0.5),1,IF(((Data!#REF!*1)&gt;0.5),IF(((Data!#REF!*1)&gt;0.5),0,1),IF(((Data!#REF!*1)&lt;0.5),0,1)))</f>
        <v>#REF!</v>
      </c>
      <c r="K25" s="13"/>
      <c r="L25" s="14" t="e">
        <f>IF(((Data!#REF!*1)=0.5),1,IF(((Data!#REF!*1)&gt;0.5),IF(((Data!#REF!*1)&gt;0.5),0,1),IF(((Data!#REF!*1)&lt;0.5),0,1)))</f>
        <v>#REF!</v>
      </c>
      <c r="N25" s="13"/>
    </row>
    <row r="26" spans="2:14" ht="48" customHeight="1">
      <c r="B26" s="11" t="s">
        <v>13</v>
      </c>
      <c r="C26" s="14" t="s">
        <v>122</v>
      </c>
      <c r="D26" s="14" t="s">
        <v>121</v>
      </c>
      <c r="E26" s="24">
        <v>1</v>
      </c>
      <c r="F26" s="14">
        <f>Data!C49</f>
        <v>0</v>
      </c>
      <c r="G26" s="24">
        <f>IF((F26&gt;=0.8), 1, 0)</f>
        <v>0</v>
      </c>
      <c r="H26" s="13"/>
      <c r="I26" s="14">
        <f>Data!D49</f>
        <v>0</v>
      </c>
      <c r="J26" s="24">
        <f>IF((I26&gt;=0.8), 1, 0)</f>
        <v>0</v>
      </c>
      <c r="K26" s="13"/>
      <c r="L26" s="14" t="e">
        <f>Data!#REF!</f>
        <v>#REF!</v>
      </c>
      <c r="M26" s="24" t="e">
        <f>IF((L26&gt;=0.8), 1, 0)</f>
        <v>#REF!</v>
      </c>
      <c r="N26" s="13"/>
    </row>
    <row r="27" spans="2:14" ht="25.5">
      <c r="B27" s="11" t="s">
        <v>14</v>
      </c>
      <c r="C27" s="14" t="s">
        <v>124</v>
      </c>
      <c r="D27" s="14" t="s">
        <v>123</v>
      </c>
      <c r="E27" s="24">
        <v>4</v>
      </c>
      <c r="F27" s="14">
        <f>Data!C50</f>
        <v>0</v>
      </c>
      <c r="G27" s="24">
        <f>IF((F27&gt;=0.2), 4,IF((F27&gt;=0.15), 3,IF((F27&gt;=0.1), 2,IF((F27&gt;=0.05), 1, 0))))</f>
        <v>0</v>
      </c>
      <c r="H27" s="13"/>
      <c r="I27" s="14" t="e">
        <f>Data!#REF!</f>
        <v>#REF!</v>
      </c>
      <c r="J27" s="24" t="e">
        <f>IF((I27&gt;=0.2), 4,IF((I27&gt;=0.15), 3,IF((I27&gt;=0.1), 2,IF((I27&gt;=0.05), 1, 0))))</f>
        <v>#REF!</v>
      </c>
      <c r="K27" s="13"/>
      <c r="L27" s="14" t="e">
        <f>Data!#REF!</f>
        <v>#REF!</v>
      </c>
      <c r="M27" s="24" t="e">
        <f>IF((L27&gt;=0.2), 4,IF((L27&gt;=0.15), 3,IF((L27&gt;=0.1), 2,IF((L27&gt;=0.05), 1, 0))))</f>
        <v>#REF!</v>
      </c>
      <c r="N27" s="13"/>
    </row>
    <row r="28" spans="2:14" ht="15.75">
      <c r="B28" s="15"/>
      <c r="C28" s="16"/>
      <c r="D28" s="16" t="s">
        <v>127</v>
      </c>
      <c r="E28" s="27">
        <f>SUM(E24:E27)</f>
        <v>15</v>
      </c>
      <c r="F28" s="16"/>
      <c r="G28" s="27">
        <f>SUM(G24:G27)</f>
        <v>0</v>
      </c>
      <c r="H28" s="17"/>
      <c r="I28" s="16"/>
      <c r="J28" s="27" t="e">
        <f>SUM(J24:J27)</f>
        <v>#REF!</v>
      </c>
      <c r="K28" s="17"/>
      <c r="L28" s="16"/>
      <c r="M28" s="27" t="e">
        <f>SUM(M24:M27)</f>
        <v>#REF!</v>
      </c>
      <c r="N28" s="17"/>
    </row>
    <row r="29" spans="2:14" s="10" customFormat="1" ht="36">
      <c r="B29" s="7" t="s">
        <v>50</v>
      </c>
      <c r="C29" s="8"/>
      <c r="D29" s="8"/>
      <c r="E29" s="26"/>
      <c r="F29" s="8"/>
      <c r="G29" s="26"/>
      <c r="H29" s="9"/>
      <c r="I29" s="8"/>
      <c r="J29" s="26"/>
      <c r="K29" s="9"/>
      <c r="L29" s="8"/>
      <c r="M29" s="26"/>
      <c r="N29" s="9"/>
    </row>
    <row r="30" spans="2:14" ht="26.25">
      <c r="B30" s="11" t="s">
        <v>15</v>
      </c>
      <c r="C30" s="2" t="s">
        <v>125</v>
      </c>
      <c r="D30" s="14" t="s">
        <v>126</v>
      </c>
      <c r="E30" s="24">
        <v>15</v>
      </c>
      <c r="F30" s="14" t="e">
        <f>Data!C53/Data!C52</f>
        <v>#DIV/0!</v>
      </c>
      <c r="G30" s="24" t="e">
        <f>IF((F30&gt;=1),15,IF((F30&gt;=0.95),7,0))</f>
        <v>#DIV/0!</v>
      </c>
      <c r="H30" s="13"/>
      <c r="I30" s="14" t="e">
        <f>Data!#REF!/Data!#REF!</f>
        <v>#REF!</v>
      </c>
      <c r="J30" s="24" t="e">
        <f>IF((I30&gt;=1),15,IF((30&gt;=0.95),7,0))</f>
        <v>#REF!</v>
      </c>
      <c r="K30" s="13"/>
      <c r="L30" s="14" t="e">
        <f>Data!#REF!/Data!#REF!</f>
        <v>#REF!</v>
      </c>
      <c r="M30" s="24" t="e">
        <f>IF((L30&gt;=1),15,IF((30&gt;=0.95),7,0))</f>
        <v>#REF!</v>
      </c>
      <c r="N30" s="13"/>
    </row>
    <row r="31" spans="2:14" ht="15.75">
      <c r="B31" s="15"/>
      <c r="C31" s="16"/>
      <c r="D31" s="16" t="s">
        <v>128</v>
      </c>
      <c r="E31" s="27">
        <f>SUM(E30)</f>
        <v>15</v>
      </c>
      <c r="F31" s="16"/>
      <c r="G31" s="27" t="e">
        <f>G30</f>
        <v>#DIV/0!</v>
      </c>
      <c r="H31" s="17"/>
      <c r="I31" s="16"/>
      <c r="J31" s="27" t="e">
        <f>J30</f>
        <v>#REF!</v>
      </c>
      <c r="K31" s="17"/>
      <c r="L31" s="16"/>
      <c r="M31" s="27" t="e">
        <f>M30</f>
        <v>#REF!</v>
      </c>
      <c r="N31" s="17"/>
    </row>
    <row r="32" spans="2:14" s="10" customFormat="1" ht="36">
      <c r="B32" s="7" t="s">
        <v>51</v>
      </c>
      <c r="C32" s="8"/>
      <c r="D32" s="8"/>
      <c r="E32" s="26"/>
      <c r="F32" s="8"/>
      <c r="G32" s="26"/>
      <c r="H32" s="9"/>
      <c r="I32" s="8"/>
      <c r="J32" s="26"/>
      <c r="K32" s="9"/>
      <c r="L32" s="8"/>
      <c r="M32" s="26"/>
      <c r="N32" s="9"/>
    </row>
    <row r="33" spans="2:14" ht="25.5">
      <c r="B33" s="11" t="s">
        <v>16</v>
      </c>
      <c r="C33" s="14" t="s">
        <v>131</v>
      </c>
      <c r="D33" s="14" t="s">
        <v>132</v>
      </c>
      <c r="E33" s="24">
        <v>10</v>
      </c>
      <c r="F33" s="14">
        <f>Data!C57</f>
        <v>0</v>
      </c>
      <c r="G33" s="24">
        <f>IF((F33=4), 10, IF((F33=3), 6, IF((F33=2), 3, IF((F33=1), 1, 0))))</f>
        <v>0</v>
      </c>
      <c r="H33" s="13"/>
      <c r="I33" s="14" t="e">
        <f>Data!#REF!</f>
        <v>#REF!</v>
      </c>
      <c r="J33" s="24" t="e">
        <f>IF((I33=4), 10, IF((I33=3), 6, IF((I33=2), 3, IF((I33=1), 1, 0))))</f>
        <v>#REF!</v>
      </c>
      <c r="K33" s="13"/>
      <c r="L33" s="14" t="e">
        <f>Data!#REF!</f>
        <v>#REF!</v>
      </c>
      <c r="M33" s="24" t="e">
        <f>IF((L33=4), 10, IF((L33=3), 6, IF((L33=2), 3, IF((L33=1), 1, 0))))</f>
        <v>#REF!</v>
      </c>
      <c r="N33" s="13"/>
    </row>
    <row r="34" spans="2:14" ht="25.5" customHeight="1">
      <c r="B34" s="11" t="s">
        <v>17</v>
      </c>
      <c r="C34" s="14" t="s">
        <v>133</v>
      </c>
      <c r="D34" s="14" t="s">
        <v>134</v>
      </c>
      <c r="E34" s="24">
        <v>5</v>
      </c>
      <c r="F34" s="14">
        <f>Data!C60</f>
        <v>0</v>
      </c>
      <c r="G34" s="24">
        <f>IF(((F34*2)+(F35*1)+(F36*2)&gt;5), 5, (F34*2)+(F35*1)+(F36*2))</f>
        <v>0</v>
      </c>
      <c r="H34" s="13"/>
      <c r="I34" s="14" t="e">
        <f>Data!#REF!</f>
        <v>#REF!</v>
      </c>
      <c r="J34" s="24" t="e">
        <f>IF(((I34*2)+(I35*1)+(I36*2)&gt;5), 5, (I34*2)+(I35*1)+(I36*2))</f>
        <v>#REF!</v>
      </c>
      <c r="K34" s="13"/>
      <c r="L34" s="14" t="e">
        <f>Data!#REF!</f>
        <v>#REF!</v>
      </c>
      <c r="M34" s="24" t="e">
        <f>IF(((L34*2)+(L35*1)+(L36*2)&gt;5), 5, (L34*2)+(L35*1)+(L36*2))</f>
        <v>#REF!</v>
      </c>
      <c r="N34" s="13"/>
    </row>
    <row r="35" spans="2:14">
      <c r="B35" s="11"/>
      <c r="C35" s="14"/>
      <c r="D35" s="14" t="s">
        <v>135</v>
      </c>
      <c r="F35" s="14">
        <f>Data!C61</f>
        <v>0</v>
      </c>
      <c r="H35" s="13"/>
      <c r="I35" s="14" t="e">
        <f>Data!#REF!</f>
        <v>#REF!</v>
      </c>
      <c r="K35" s="13"/>
      <c r="L35" s="14" t="e">
        <f>Data!#REF!</f>
        <v>#REF!</v>
      </c>
      <c r="N35" s="13"/>
    </row>
    <row r="36" spans="2:14">
      <c r="B36" s="11"/>
      <c r="C36" s="14"/>
      <c r="D36" s="14" t="s">
        <v>136</v>
      </c>
      <c r="F36" s="14">
        <f>Data!C62</f>
        <v>0</v>
      </c>
      <c r="H36" s="13"/>
      <c r="I36" s="14" t="e">
        <f>Data!#REF!</f>
        <v>#REF!</v>
      </c>
      <c r="K36" s="13"/>
      <c r="L36" s="14" t="e">
        <f>Data!#REF!</f>
        <v>#REF!</v>
      </c>
      <c r="N36" s="13"/>
    </row>
    <row r="37" spans="2:14" ht="15.75">
      <c r="B37" s="15"/>
      <c r="C37" s="16"/>
      <c r="D37" s="16" t="s">
        <v>129</v>
      </c>
      <c r="E37" s="27">
        <f>SUM(E33:E34)</f>
        <v>15</v>
      </c>
      <c r="F37" s="16"/>
      <c r="G37" s="27">
        <f>SUM(G33:G34)</f>
        <v>0</v>
      </c>
      <c r="H37" s="17"/>
      <c r="I37" s="16"/>
      <c r="J37" s="27" t="e">
        <f>SUM(J33:J34)</f>
        <v>#REF!</v>
      </c>
      <c r="K37" s="17"/>
      <c r="L37" s="16"/>
      <c r="M37" s="27" t="e">
        <f>SUM(M33:M34)</f>
        <v>#REF!</v>
      </c>
      <c r="N37" s="17"/>
    </row>
    <row r="38" spans="2:14" s="10" customFormat="1" ht="18">
      <c r="B38" s="7" t="s">
        <v>54</v>
      </c>
      <c r="C38" s="8"/>
      <c r="D38" s="8"/>
      <c r="E38" s="26"/>
      <c r="F38" s="8"/>
      <c r="G38" s="26"/>
      <c r="H38" s="9"/>
      <c r="I38" s="8"/>
      <c r="J38" s="26"/>
      <c r="K38" s="9"/>
      <c r="L38" s="8"/>
      <c r="M38" s="26"/>
      <c r="N38" s="9"/>
    </row>
    <row r="39" spans="2:14" ht="42.95" customHeight="1">
      <c r="B39" s="11" t="s">
        <v>18</v>
      </c>
      <c r="C39" s="14" t="s">
        <v>141</v>
      </c>
      <c r="D39" s="14" t="s">
        <v>137</v>
      </c>
      <c r="E39" s="24">
        <v>10</v>
      </c>
      <c r="F39" s="14" t="e">
        <f>Data!C64/Data!C65</f>
        <v>#DIV/0!</v>
      </c>
      <c r="G39" s="24" t="e">
        <f>IF((F39=0), 10,IF((F39&lt;=0.15), 5,IF((F39&lt;=0.2), 4,IF((F39&lt;=0.25), 3,IF((F39&lt;=0.3), 2, IF((F39&lt;=0.35), 1, 0))))))</f>
        <v>#DIV/0!</v>
      </c>
      <c r="H39" s="13"/>
      <c r="I39" s="14" t="e">
        <f>Data!#REF!/Data!#REF!</f>
        <v>#REF!</v>
      </c>
      <c r="J39" s="24" t="e">
        <f>IF((I39=0), 10,IF((I39&lt;=0.15), 5,IF((I39&lt;=0.2), 4,IF((I39&lt;=0.25), 3,IF((I39&lt;=0.3), 2, IF((I39&lt;=0.35), 1, 0))))))</f>
        <v>#REF!</v>
      </c>
      <c r="K39" s="13"/>
      <c r="L39" s="14" t="e">
        <f>Data!#REF!/Data!#REF!</f>
        <v>#REF!</v>
      </c>
      <c r="M39" s="24" t="e">
        <f>IF((L39=0), 10,IF((L39&lt;=0.15), 5,IF((L39&lt;=0.2), 4,IF((L39&lt;=0.25), 3,IF((L39&lt;=0.3), 2, IF((L39&lt;=0.35), 1, 0))))))</f>
        <v>#REF!</v>
      </c>
      <c r="N39" s="13"/>
    </row>
    <row r="40" spans="2:14" ht="38.25">
      <c r="B40" s="11" t="s">
        <v>19</v>
      </c>
      <c r="C40" s="14" t="s">
        <v>138</v>
      </c>
      <c r="D40" s="14" t="s">
        <v>139</v>
      </c>
      <c r="E40" s="24">
        <v>2</v>
      </c>
      <c r="F40" s="14" t="e">
        <f>Data!C66/(Data!C18/100)</f>
        <v>#DIV/0!</v>
      </c>
      <c r="G40" s="24" t="e">
        <f>IF((F40&lt;=2), 2, 0)</f>
        <v>#DIV/0!</v>
      </c>
      <c r="H40" s="13"/>
      <c r="I40" s="14" t="e">
        <f>Data!#REF!/(Data!#REF!/100)</f>
        <v>#REF!</v>
      </c>
      <c r="J40" s="24" t="e">
        <f>IF((I40&lt;=2), 2, 0)</f>
        <v>#REF!</v>
      </c>
      <c r="K40" s="13"/>
      <c r="L40" s="14" t="e">
        <f>Data!#REF!/(Data!#REF!/100)</f>
        <v>#REF!</v>
      </c>
      <c r="M40" s="24" t="e">
        <f>IF((L40&lt;=2), 2, 0)</f>
        <v>#REF!</v>
      </c>
      <c r="N40" s="13"/>
    </row>
    <row r="41" spans="2:14" ht="71.099999999999994" customHeight="1">
      <c r="B41" s="11" t="s">
        <v>20</v>
      </c>
      <c r="C41" s="14" t="s">
        <v>140</v>
      </c>
      <c r="D41" s="14" t="s">
        <v>142</v>
      </c>
      <c r="E41" s="24">
        <v>8</v>
      </c>
      <c r="F41" s="14" t="e">
        <f>(Data!C67+Data!C68)/Data!C69</f>
        <v>#DIV/0!</v>
      </c>
      <c r="G41" s="24" t="e">
        <f>IF((F41&lt;=0.15), 8, IF((F41&lt;=0.2), 5, 0))</f>
        <v>#DIV/0!</v>
      </c>
      <c r="H41" s="13"/>
      <c r="I41" s="14" t="e">
        <f>(Data!#REF!+Data!#REF!)/Data!#REF!</f>
        <v>#REF!</v>
      </c>
      <c r="J41" s="24" t="e">
        <f>IF((I41&lt;=0.15), 8, IF((I41&lt;=0.2), 5, 0))</f>
        <v>#REF!</v>
      </c>
      <c r="K41" s="13"/>
      <c r="L41" s="14" t="e">
        <f>(Data!#REF!+Data!#REF!)/Data!#REF!</f>
        <v>#REF!</v>
      </c>
      <c r="M41" s="24" t="e">
        <f>IF((L41&lt;=0.15), 8, IF((L41&lt;=0.2), 5, 0))</f>
        <v>#REF!</v>
      </c>
      <c r="N41" s="13"/>
    </row>
    <row r="42" spans="2:14" ht="15.75">
      <c r="B42" s="15"/>
      <c r="C42" s="16"/>
      <c r="D42" s="16" t="s">
        <v>130</v>
      </c>
      <c r="E42" s="27">
        <f>SUM(E39:E41)</f>
        <v>20</v>
      </c>
      <c r="F42" s="16"/>
      <c r="G42" s="27" t="e">
        <f>SUM(G39:G41)</f>
        <v>#DIV/0!</v>
      </c>
      <c r="H42" s="17"/>
      <c r="I42" s="16"/>
      <c r="J42" s="27" t="e">
        <f>SUM(J39:J41)</f>
        <v>#REF!</v>
      </c>
      <c r="K42" s="17"/>
      <c r="L42" s="16"/>
      <c r="M42" s="27" t="e">
        <f>SUM(M39:M41)</f>
        <v>#REF!</v>
      </c>
      <c r="N42" s="17"/>
    </row>
    <row r="43" spans="2:14">
      <c r="B43" s="11"/>
      <c r="H43" s="13"/>
      <c r="K43" s="13"/>
      <c r="N43" s="13"/>
    </row>
    <row r="44" spans="2:14" ht="16.5" thickBot="1">
      <c r="B44" s="18"/>
      <c r="C44" s="19"/>
      <c r="D44" s="20" t="s">
        <v>143</v>
      </c>
      <c r="E44" s="29">
        <f>SUM(((((((E9+E15)+E19)+E28)+E31)+E37)+E42))</f>
        <v>100</v>
      </c>
      <c r="F44" s="20"/>
      <c r="G44" s="29" t="e">
        <f>SUM(((((((G9+G15)+G19)+G28)+G31)+G37)+G42))</f>
        <v>#DIV/0!</v>
      </c>
      <c r="H44" s="21"/>
      <c r="I44" s="20"/>
      <c r="J44" s="29" t="e">
        <f>SUM(((((((J9+J15)+J19)+J28)+J31)+J37)+J42))</f>
        <v>#REF!</v>
      </c>
      <c r="K44" s="21"/>
      <c r="L44" s="20"/>
      <c r="M44" s="29" t="e">
        <f>SUM(((((((M9+M15)+M19)+M28)+M31)+M37)+M42))</f>
        <v>#REF!</v>
      </c>
      <c r="N44" s="21"/>
    </row>
  </sheetData>
  <customSheetViews>
    <customSheetView guid="{0D0A1F65-9B8B-4DE3-BF2D-63BD7EBA8F77}" scale="85">
      <selection activeCell="G6" sqref="G6"/>
      <pageMargins left="0.7" right="0.7" top="0.75" bottom="0.75" header="0.3" footer="0.3"/>
    </customSheetView>
    <customSheetView guid="{4F99B6BA-8BFC-4851-B0C5-540A9BB0C91C}" scale="85" topLeftCell="A31">
      <selection activeCell="B41" sqref="B41"/>
      <pageMargins left="0.7" right="0.7" top="0.75" bottom="0.75" header="0.3" footer="0.3"/>
    </customSheetView>
  </customSheetViews>
  <mergeCells count="3">
    <mergeCell ref="F1:H1"/>
    <mergeCell ref="I1:K1"/>
    <mergeCell ref="L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Scorecard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Mariane Jang</dc:creator>
  <cp:lastModifiedBy>Gabriel Lewenstein</cp:lastModifiedBy>
  <dcterms:created xsi:type="dcterms:W3CDTF">2014-02-04T17:20:51Z</dcterms:created>
  <dcterms:modified xsi:type="dcterms:W3CDTF">2014-11-11T17:00:46Z</dcterms:modified>
</cp:coreProperties>
</file>